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лан" sheetId="9" r:id="rId1"/>
  </sheets>
  <definedNames>
    <definedName name="_xlnm.Print_Area" localSheetId="0">план!$A$1:$AI$93</definedName>
  </definedNames>
  <calcPr calcId="125725"/>
</workbook>
</file>

<file path=xl/calcChain.xml><?xml version="1.0" encoding="utf-8"?>
<calcChain xmlns="http://schemas.openxmlformats.org/spreadsheetml/2006/main">
  <c r="O84" i="9"/>
  <c r="K31"/>
  <c r="L31"/>
  <c r="M31"/>
  <c r="N31"/>
  <c r="O31"/>
  <c r="O43"/>
  <c r="P58"/>
  <c r="Q58"/>
  <c r="R58"/>
  <c r="S58"/>
  <c r="S81" s="1"/>
  <c r="O58"/>
  <c r="P59"/>
  <c r="Q59"/>
  <c r="R59"/>
  <c r="S59"/>
  <c r="O59"/>
  <c r="Q84"/>
  <c r="K11"/>
  <c r="M11"/>
  <c r="N11"/>
  <c r="O11"/>
  <c r="K76"/>
  <c r="K78"/>
  <c r="K79"/>
  <c r="K75"/>
  <c r="K69"/>
  <c r="K70"/>
  <c r="K72"/>
  <c r="K73"/>
  <c r="K62"/>
  <c r="K63"/>
  <c r="K60" s="1"/>
  <c r="K64"/>
  <c r="K65"/>
  <c r="K66"/>
  <c r="K61"/>
  <c r="K46"/>
  <c r="K48"/>
  <c r="K49"/>
  <c r="K50"/>
  <c r="K51"/>
  <c r="K52"/>
  <c r="K53"/>
  <c r="K54"/>
  <c r="K55"/>
  <c r="K56"/>
  <c r="K57"/>
  <c r="K41"/>
  <c r="K42"/>
  <c r="K39" s="1"/>
  <c r="K40"/>
  <c r="K33"/>
  <c r="K34"/>
  <c r="K35"/>
  <c r="K36"/>
  <c r="K37"/>
  <c r="K38"/>
  <c r="K32"/>
  <c r="K30"/>
  <c r="K27"/>
  <c r="K28"/>
  <c r="K26"/>
  <c r="K14"/>
  <c r="K15"/>
  <c r="K16"/>
  <c r="K17"/>
  <c r="K18"/>
  <c r="K19"/>
  <c r="K20"/>
  <c r="K21"/>
  <c r="K22"/>
  <c r="K23"/>
  <c r="K24"/>
  <c r="K13"/>
  <c r="AF85"/>
  <c r="T84"/>
  <c r="V84"/>
  <c r="X84"/>
  <c r="Y84"/>
  <c r="Z84"/>
  <c r="AA84"/>
  <c r="AB84"/>
  <c r="AC84"/>
  <c r="AD84"/>
  <c r="AE84"/>
  <c r="AF84"/>
  <c r="AG84"/>
  <c r="AI84"/>
  <c r="AH84"/>
  <c r="AH85" s="1"/>
  <c r="R84"/>
  <c r="N62"/>
  <c r="N69"/>
  <c r="O74"/>
  <c r="P74"/>
  <c r="Q74"/>
  <c r="R74"/>
  <c r="O67"/>
  <c r="P67"/>
  <c r="Q67"/>
  <c r="R67"/>
  <c r="L60"/>
  <c r="M60"/>
  <c r="N60"/>
  <c r="O60"/>
  <c r="P60"/>
  <c r="Q60"/>
  <c r="R60"/>
  <c r="P84"/>
  <c r="L39"/>
  <c r="M39"/>
  <c r="N39"/>
  <c r="O39"/>
  <c r="AD85" l="1"/>
  <c r="Z85"/>
  <c r="AB85"/>
  <c r="S84"/>
  <c r="M66" l="1"/>
  <c r="M65"/>
  <c r="N70"/>
  <c r="L63"/>
  <c r="M63"/>
  <c r="N63"/>
  <c r="L64"/>
  <c r="M64"/>
  <c r="N64"/>
  <c r="L76"/>
  <c r="M76"/>
  <c r="N76" s="1"/>
  <c r="L77"/>
  <c r="L74" s="1"/>
  <c r="M77"/>
  <c r="L69"/>
  <c r="M69"/>
  <c r="L70"/>
  <c r="M70"/>
  <c r="L71"/>
  <c r="M71"/>
  <c r="L62"/>
  <c r="M62"/>
  <c r="L32"/>
  <c r="M32"/>
  <c r="N32" s="1"/>
  <c r="L33"/>
  <c r="M33"/>
  <c r="N33" s="1"/>
  <c r="L34"/>
  <c r="M34"/>
  <c r="N34" s="1"/>
  <c r="L35"/>
  <c r="M35"/>
  <c r="N35"/>
  <c r="L36"/>
  <c r="M36"/>
  <c r="N36"/>
  <c r="L45"/>
  <c r="M45"/>
  <c r="L46"/>
  <c r="M46"/>
  <c r="N46" s="1"/>
  <c r="L47"/>
  <c r="M47"/>
  <c r="L48"/>
  <c r="M48"/>
  <c r="N48" s="1"/>
  <c r="L49"/>
  <c r="M49"/>
  <c r="N49" s="1"/>
  <c r="L50"/>
  <c r="M50"/>
  <c r="N50" s="1"/>
  <c r="L51"/>
  <c r="M51"/>
  <c r="N51" s="1"/>
  <c r="L52"/>
  <c r="M52"/>
  <c r="N52" s="1"/>
  <c r="L53"/>
  <c r="M53"/>
  <c r="N53" s="1"/>
  <c r="L54"/>
  <c r="M54"/>
  <c r="N54" s="1"/>
  <c r="L55"/>
  <c r="M55"/>
  <c r="N55" s="1"/>
  <c r="L56"/>
  <c r="M56"/>
  <c r="N56" s="1"/>
  <c r="L57"/>
  <c r="M57"/>
  <c r="N57" s="1"/>
  <c r="L41"/>
  <c r="M41"/>
  <c r="N41" s="1"/>
  <c r="L42"/>
  <c r="M42"/>
  <c r="N42" s="1"/>
  <c r="N45" l="1"/>
  <c r="K45"/>
  <c r="N47"/>
  <c r="K47"/>
  <c r="N77"/>
  <c r="N74" s="1"/>
  <c r="K77"/>
  <c r="K74" s="1"/>
  <c r="M74"/>
  <c r="N71"/>
  <c r="K71"/>
  <c r="S11"/>
  <c r="R11"/>
  <c r="R39"/>
  <c r="R43"/>
  <c r="L37"/>
  <c r="M37"/>
  <c r="N37" s="1"/>
  <c r="M38"/>
  <c r="Q73"/>
  <c r="Q72"/>
  <c r="Q66"/>
  <c r="Q65"/>
  <c r="R81" l="1"/>
  <c r="Z94"/>
  <c r="AB94"/>
  <c r="AD94"/>
  <c r="AF94"/>
  <c r="AH94"/>
  <c r="X94"/>
  <c r="M75"/>
  <c r="L75"/>
  <c r="M68"/>
  <c r="L68"/>
  <c r="L67" s="1"/>
  <c r="L59" s="1"/>
  <c r="L58" s="1"/>
  <c r="M61"/>
  <c r="L61"/>
  <c r="M44"/>
  <c r="L44"/>
  <c r="L43" s="1"/>
  <c r="L84" s="1"/>
  <c r="M40"/>
  <c r="L40"/>
  <c r="K68" l="1"/>
  <c r="K67" s="1"/>
  <c r="N68"/>
  <c r="N67" s="1"/>
  <c r="N59" s="1"/>
  <c r="N58" s="1"/>
  <c r="M67"/>
  <c r="M59" s="1"/>
  <c r="M58" s="1"/>
  <c r="K44"/>
  <c r="K43" s="1"/>
  <c r="M43"/>
  <c r="M84" s="1"/>
  <c r="K84" s="1"/>
  <c r="K82"/>
  <c r="N61"/>
  <c r="N75"/>
  <c r="K81"/>
  <c r="N40"/>
  <c r="N44"/>
  <c r="N43" s="1"/>
  <c r="N84" l="1"/>
  <c r="V85"/>
  <c r="V88" s="1"/>
  <c r="M12"/>
  <c r="M27"/>
  <c r="M28"/>
  <c r="M26"/>
  <c r="M14"/>
  <c r="M15"/>
  <c r="M16"/>
  <c r="M17"/>
  <c r="M18"/>
  <c r="M19"/>
  <c r="M20"/>
  <c r="M21"/>
  <c r="M22"/>
  <c r="M23"/>
  <c r="M24"/>
  <c r="M13"/>
  <c r="V90"/>
  <c r="T90"/>
  <c r="V89"/>
  <c r="T89"/>
  <c r="AH86"/>
  <c r="AF86"/>
  <c r="Z86"/>
  <c r="X86"/>
  <c r="V86"/>
  <c r="T86"/>
  <c r="M29"/>
  <c r="O29"/>
  <c r="O25"/>
  <c r="X85" l="1"/>
  <c r="X88" s="1"/>
  <c r="AF88"/>
  <c r="AB88"/>
  <c r="AD88"/>
  <c r="Z88"/>
  <c r="T85"/>
  <c r="T88" s="1"/>
  <c r="N25"/>
  <c r="N29"/>
  <c r="AH88" l="1"/>
  <c r="AJ85"/>
  <c r="AK85" s="1"/>
  <c r="Z96"/>
  <c r="AD96"/>
  <c r="AB96"/>
  <c r="X96"/>
  <c r="AH96"/>
  <c r="AF96"/>
  <c r="M25"/>
  <c r="K59"/>
  <c r="K58" s="1"/>
</calcChain>
</file>

<file path=xl/sharedStrings.xml><?xml version="1.0" encoding="utf-8"?>
<sst xmlns="http://schemas.openxmlformats.org/spreadsheetml/2006/main" count="302" uniqueCount="222">
  <si>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</si>
  <si>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</si>
  <si>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</si>
  <si>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обучающихся, (час.)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</si>
  <si>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</si>
  <si>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</si>
  <si>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</si>
  <si>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</si>
  <si>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</si>
  <si>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</si>
  <si>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самостоятельная учебная работа</t>
  </si>
  <si>
    <t>1 курс</t>
  </si>
  <si>
    <t>2 курс</t>
  </si>
  <si>
    <t xml:space="preserve">3 курс </t>
  </si>
  <si>
    <t>1сем</t>
  </si>
  <si>
    <t>2 сем</t>
  </si>
  <si>
    <t>3 сем</t>
  </si>
  <si>
    <t>4 сем</t>
  </si>
  <si>
    <t>5 сем</t>
  </si>
  <si>
    <t>6 сем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</si>
  <si>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</si>
  <si>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</si>
  <si>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</si>
  <si>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</si>
  <si>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</si>
  <si>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</si>
  <si>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</si>
  <si>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</si>
  <si>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</si>
  <si>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</si>
  <si>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15</t>
  </si>
  <si>
    <t>16</t>
  </si>
  <si>
    <t>Общеобразовательные учебные дисциплины базовые</t>
  </si>
  <si>
    <t>Э</t>
  </si>
  <si>
    <t>Иностранный язык</t>
  </si>
  <si>
    <t>ДЗ</t>
  </si>
  <si>
    <t xml:space="preserve">История </t>
  </si>
  <si>
    <t>Химия</t>
  </si>
  <si>
    <t>Биология</t>
  </si>
  <si>
    <t xml:space="preserve">География </t>
  </si>
  <si>
    <t>Экология</t>
  </si>
  <si>
    <t>Физическая культура</t>
  </si>
  <si>
    <t>Основы безопасности жизнедеятельности</t>
  </si>
  <si>
    <t>Общеобразовательные учебные дисциплины профильные</t>
  </si>
  <si>
    <t>Физика</t>
  </si>
  <si>
    <t xml:space="preserve">Информатика </t>
  </si>
  <si>
    <t>Основы предпринимательства</t>
  </si>
  <si>
    <t>З</t>
  </si>
  <si>
    <t>П.00</t>
  </si>
  <si>
    <t>ПМ. 00</t>
  </si>
  <si>
    <t>Профессиональные модули</t>
  </si>
  <si>
    <t>ПМ.01</t>
  </si>
  <si>
    <t>МДК 01.01</t>
  </si>
  <si>
    <t>УП. 01</t>
  </si>
  <si>
    <t>Учебная практика</t>
  </si>
  <si>
    <t>ПП. 01</t>
  </si>
  <si>
    <t>Производственная практика</t>
  </si>
  <si>
    <t>МДК 02.01</t>
  </si>
  <si>
    <t>ПП. 02</t>
  </si>
  <si>
    <t>ГИА.00</t>
  </si>
  <si>
    <t xml:space="preserve">Всего: </t>
  </si>
  <si>
    <t>1 сем</t>
  </si>
  <si>
    <t>Государственная итоговая аттестация:</t>
  </si>
  <si>
    <t>дисциплин и МДК</t>
  </si>
  <si>
    <t>Выпускная квалификационная работа (демонстрационный экзамен) - с 15 июня по 28 июня (2 недели)</t>
  </si>
  <si>
    <t>учебной практики</t>
  </si>
  <si>
    <t>экзаменов</t>
  </si>
  <si>
    <t>дифференцированных зачетов</t>
  </si>
  <si>
    <t>зачетов</t>
  </si>
  <si>
    <t>по УД и МДК</t>
  </si>
  <si>
    <t>теоретического обучения</t>
  </si>
  <si>
    <t>ЛПЗ</t>
  </si>
  <si>
    <t>промежуточная аттестация</t>
  </si>
  <si>
    <t>Распределение обязательной аудиторной нагрузки  по курсам и семестрам (час.)</t>
  </si>
  <si>
    <t>ОП.00</t>
  </si>
  <si>
    <t xml:space="preserve">Профессиональный цикл  </t>
  </si>
  <si>
    <t>Общеобразовательный  цикл</t>
  </si>
  <si>
    <t>Самостоятельная работа</t>
  </si>
  <si>
    <t>Русский язык</t>
  </si>
  <si>
    <t>Литература</t>
  </si>
  <si>
    <t>Иностранный язык в профессиональной деятельности</t>
  </si>
  <si>
    <t>сам.работа</t>
  </si>
  <si>
    <t>Дополнительные учебные дисциплины по выбору обучающихся</t>
  </si>
  <si>
    <t>6</t>
  </si>
  <si>
    <t>7</t>
  </si>
  <si>
    <t>13</t>
  </si>
  <si>
    <t>14</t>
  </si>
  <si>
    <t>ПМ.03</t>
  </si>
  <si>
    <t>МДК 03.01</t>
  </si>
  <si>
    <t>ПП. 03</t>
  </si>
  <si>
    <t xml:space="preserve"> 2. План учебного процесса</t>
  </si>
  <si>
    <t>Объём образовательной программы</t>
  </si>
  <si>
    <t>Государственная итоговая аттестация</t>
  </si>
  <si>
    <t>ГИА.01</t>
  </si>
  <si>
    <t>Выпускная квалификационная работа (демонстрационный экзамен)</t>
  </si>
  <si>
    <t>ОУД 00</t>
  </si>
  <si>
    <t>ОУД 01</t>
  </si>
  <si>
    <t>ОУД 02</t>
  </si>
  <si>
    <t>ОУД 03</t>
  </si>
  <si>
    <t>ОУД 04</t>
  </si>
  <si>
    <t>ОУД 05</t>
  </si>
  <si>
    <t>ОУД 06</t>
  </si>
  <si>
    <t>ОУД 07</t>
  </si>
  <si>
    <t>ОУД 08</t>
  </si>
  <si>
    <t>ОУД 09</t>
  </si>
  <si>
    <t>ОУД 10</t>
  </si>
  <si>
    <t>ОУД 11</t>
  </si>
  <si>
    <t>ОУД 12</t>
  </si>
  <si>
    <t>ОУД 14</t>
  </si>
  <si>
    <t>ОУД 15</t>
  </si>
  <si>
    <t>17</t>
  </si>
  <si>
    <t>Астрономия</t>
  </si>
  <si>
    <t>Математика</t>
  </si>
  <si>
    <t>УД 16</t>
  </si>
  <si>
    <t>Эк</t>
  </si>
  <si>
    <t>7семестр</t>
  </si>
  <si>
    <t>8 семестр</t>
  </si>
  <si>
    <t>18</t>
  </si>
  <si>
    <t>19</t>
  </si>
  <si>
    <t>7 сем</t>
  </si>
  <si>
    <t>8 сем</t>
  </si>
  <si>
    <t xml:space="preserve">4 курс </t>
  </si>
  <si>
    <t>Объём образовательной нагрузки</t>
  </si>
  <si>
    <t>всего учебных занятий</t>
  </si>
  <si>
    <t xml:space="preserve"> Во взаимодействии с преподавателем</t>
  </si>
  <si>
    <t>По практике производственной и  учебной</t>
  </si>
  <si>
    <t>Консультации</t>
  </si>
  <si>
    <t>ОУД 13</t>
  </si>
  <si>
    <t>Нагрузка на дисциплины и МДК</t>
  </si>
  <si>
    <t xml:space="preserve">курсовых работ(проектов) </t>
  </si>
  <si>
    <t>Обществознание (включая экономику и право)</t>
  </si>
  <si>
    <t>ОГСЭ.ОО</t>
  </si>
  <si>
    <t>Зачёты/Экзамены</t>
  </si>
  <si>
    <t>1З/-ДЗ/-Э</t>
  </si>
  <si>
    <t>Основы философии</t>
  </si>
  <si>
    <t>История</t>
  </si>
  <si>
    <t>ОГСЭ.О1</t>
  </si>
  <si>
    <t>ОГСЭ.О2</t>
  </si>
  <si>
    <t>ОГСЭ.О3</t>
  </si>
  <si>
    <t>ОГСЭ.О4</t>
  </si>
  <si>
    <t>ОГСЭ.О5</t>
  </si>
  <si>
    <t>Психология общения</t>
  </si>
  <si>
    <t>ОГСЭ.О6</t>
  </si>
  <si>
    <t>ОГСЭ.О7</t>
  </si>
  <si>
    <t>ЕН.00</t>
  </si>
  <si>
    <t>ЕН.01</t>
  </si>
  <si>
    <t>ЕН.02</t>
  </si>
  <si>
    <t>ОП.01</t>
  </si>
  <si>
    <t>ОП.02</t>
  </si>
  <si>
    <t>ОП.03</t>
  </si>
  <si>
    <t>ОП.04</t>
  </si>
  <si>
    <t>ОП.06</t>
  </si>
  <si>
    <t>Безопасность жизнедеятельности</t>
  </si>
  <si>
    <t>ПМ.02</t>
  </si>
  <si>
    <t>МДК 01.02</t>
  </si>
  <si>
    <t>МДК 02.02</t>
  </si>
  <si>
    <t>Математический и общий естественнонаучный цикл</t>
  </si>
  <si>
    <t>ЕН.03</t>
  </si>
  <si>
    <t>Общепрофессиональный цикл</t>
  </si>
  <si>
    <t>Общий гуманитарный и социально-экономический цикл</t>
  </si>
  <si>
    <t>Эм</t>
  </si>
  <si>
    <t>ДЗк</t>
  </si>
  <si>
    <t>ПДП</t>
  </si>
  <si>
    <t>Преддипломная практика</t>
  </si>
  <si>
    <t>-З/7ДЗ+1ДЗк/1Эк</t>
  </si>
  <si>
    <t>1З/8ДЗ+1ДЗк/2Э+1Эк</t>
  </si>
  <si>
    <t>-З/2ДЗ/1Э</t>
  </si>
  <si>
    <t>-З/1ДЗ/2Э</t>
  </si>
  <si>
    <t>Правовое обеспечение в профессиональной деятельности</t>
  </si>
  <si>
    <t>ОП.10</t>
  </si>
  <si>
    <t>МДК 01.03</t>
  </si>
  <si>
    <t>МДК 01.04</t>
  </si>
  <si>
    <t>МДК 02.03</t>
  </si>
  <si>
    <t>МДК 03.02</t>
  </si>
  <si>
    <t>Элементы высшей математики</t>
  </si>
  <si>
    <t>Дискретная математика</t>
  </si>
  <si>
    <t>Теория вероятностей и математическая статистика</t>
  </si>
  <si>
    <t>Инженерная компьютерная графика</t>
  </si>
  <si>
    <t>ОП.11</t>
  </si>
  <si>
    <t>Основы электротехники</t>
  </si>
  <si>
    <t xml:space="preserve">Информационные технологии </t>
  </si>
  <si>
    <t>ОП.05</t>
  </si>
  <si>
    <t>Стандартизация, сертификация и техническое документоведение</t>
  </si>
  <si>
    <t xml:space="preserve">ОП 09 </t>
  </si>
  <si>
    <t>Экономика отрасли</t>
  </si>
  <si>
    <t>ОП 07</t>
  </si>
  <si>
    <t>Основы алгоритмизации и программирования</t>
  </si>
  <si>
    <t>Архитектура аппаратных средств</t>
  </si>
  <si>
    <t>ОП.08</t>
  </si>
  <si>
    <t>Основы проектирования баз данных</t>
  </si>
  <si>
    <t>ОП.12</t>
  </si>
  <si>
    <t>ОП.13</t>
  </si>
  <si>
    <t>ОП.14</t>
  </si>
  <si>
    <t>Основы теории информации</t>
  </si>
  <si>
    <t>Технологии физического уровня передачи данных</t>
  </si>
  <si>
    <t>Основы проектной деятельности</t>
  </si>
  <si>
    <t>Операционные системы и среды</t>
  </si>
  <si>
    <t>Выполнение работ по проектированию сетевой инфраструктуры</t>
  </si>
  <si>
    <t>Компьютерные сети</t>
  </si>
  <si>
    <t>Организация, принципы построения и функционирования компьютерных сетей</t>
  </si>
  <si>
    <t>Системы автоматизированного проектирования</t>
  </si>
  <si>
    <t>Основы преоктирования компьютерных систем и сетей</t>
  </si>
  <si>
    <t>Организация сетевого администрирования</t>
  </si>
  <si>
    <t>Администрирование сетевых операционных систем</t>
  </si>
  <si>
    <t>Программное обеспечение компьютерных сетей</t>
  </si>
  <si>
    <t>Организация администрирования компьютерных систем</t>
  </si>
  <si>
    <t>УП.02</t>
  </si>
  <si>
    <t>УП.03</t>
  </si>
  <si>
    <t>Эксплуатация объектов сетевой инфраструктуры</t>
  </si>
  <si>
    <t>Безопасность компьютерных сетей</t>
  </si>
  <si>
    <t>Модернизация, техническое обслуживание и ремонт объектов сетевой инфраструктуры</t>
  </si>
  <si>
    <t>6З/5ДЗ/-Э</t>
  </si>
  <si>
    <t>производственой и преддипломной практики</t>
  </si>
  <si>
    <t>МДК 03.03</t>
  </si>
  <si>
    <t>МДК 02.04</t>
  </si>
  <si>
    <t>Разработка и администрирование Web приложений</t>
  </si>
  <si>
    <t>Промежуточная аттестация</t>
  </si>
  <si>
    <t>1З/5ДЗ/8Э</t>
  </si>
  <si>
    <t>-З/9ДЗ/4Э+2Эк+3Эм</t>
  </si>
  <si>
    <t>-З/10ДЗ/4Э+2Эк+3Эм</t>
  </si>
  <si>
    <t>Общие компетенции профессионала</t>
  </si>
  <si>
    <t>Рынок труда и профессиональная карьера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</si>
</sst>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12"/>
      <color rgb="FF382EFA"/>
      <name val="Times New Roman"/>
      <family val="1"/>
    </font>
    <font>
      <sz val="12"/>
      <color indexed="10"/>
      <name val="Times New Roman"/>
      <family val="1"/>
    </font>
    <font>
      <sz val="12"/>
      <color rgb="FF382EFA"/>
      <name val="Times New Roman"/>
      <family val="1"/>
    </font>
    <font>
      <b/>
      <sz val="12"/>
      <color rgb="FFFFC000"/>
      <name val="Times New Roman"/>
      <family val="1"/>
      <charset val="204"/>
    </font>
    <font>
      <sz val="12"/>
      <color rgb="FFFFC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</font>
    <font>
      <b/>
      <i/>
      <sz val="10"/>
      <name val="Arial"/>
      <family val="2"/>
    </font>
    <font>
      <b/>
      <sz val="11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/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29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1" fontId="30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7" fillId="0" borderId="0" xfId="0" applyFont="1" applyFill="1"/>
    <xf numFmtId="49" fontId="5" fillId="0" borderId="1" xfId="0" applyNumberFormat="1" applyFont="1" applyFill="1" applyBorder="1" applyAlignment="1">
      <alignment vertical="center" wrapText="1"/>
    </xf>
    <xf numFmtId="1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top" wrapText="1"/>
    </xf>
    <xf numFmtId="0" fontId="8" fillId="0" borderId="0" xfId="0" applyFont="1" applyFill="1"/>
    <xf numFmtId="0" fontId="27" fillId="0" borderId="0" xfId="0" applyFont="1" applyFill="1"/>
    <xf numFmtId="0" fontId="1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3" fillId="0" borderId="0" xfId="0" applyFont="1" applyFill="1"/>
    <xf numFmtId="0" fontId="10" fillId="0" borderId="0" xfId="0" applyFont="1" applyFill="1"/>
    <xf numFmtId="49" fontId="1" fillId="0" borderId="0" xfId="0" applyNumberFormat="1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28" fillId="0" borderId="0" xfId="0" applyFont="1" applyFill="1"/>
    <xf numFmtId="1" fontId="1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/>
    <xf numFmtId="1" fontId="7" fillId="0" borderId="0" xfId="0" applyNumberFormat="1" applyFont="1" applyFill="1"/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/>
    <xf numFmtId="1" fontId="14" fillId="0" borderId="0" xfId="0" applyNumberFormat="1" applyFont="1" applyFill="1"/>
    <xf numFmtId="0" fontId="15" fillId="0" borderId="0" xfId="0" applyFont="1" applyFill="1"/>
    <xf numFmtId="0" fontId="4" fillId="0" borderId="0" xfId="0" applyFont="1" applyFill="1" applyBorder="1"/>
    <xf numFmtId="0" fontId="17" fillId="0" borderId="0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/>
    </xf>
    <xf numFmtId="1" fontId="12" fillId="0" borderId="0" xfId="0" applyNumberFormat="1" applyFont="1" applyFill="1"/>
    <xf numFmtId="0" fontId="1" fillId="0" borderId="6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/>
    <xf numFmtId="0" fontId="26" fillId="0" borderId="1" xfId="0" applyFont="1" applyFill="1" applyBorder="1"/>
    <xf numFmtId="0" fontId="6" fillId="0" borderId="1" xfId="0" applyFont="1" applyFill="1" applyBorder="1"/>
    <xf numFmtId="1" fontId="4" fillId="0" borderId="1" xfId="0" applyNumberFormat="1" applyFont="1" applyFill="1" applyBorder="1"/>
    <xf numFmtId="1" fontId="1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vertical="center"/>
    </xf>
    <xf numFmtId="2" fontId="1" fillId="0" borderId="0" xfId="0" applyNumberFormat="1" applyFont="1" applyFill="1"/>
    <xf numFmtId="0" fontId="21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1" fillId="0" borderId="3" xfId="0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>
      <alignment horizontal="center" vertical="center" wrapText="1" readingOrder="1"/>
    </xf>
    <xf numFmtId="0" fontId="0" fillId="0" borderId="9" xfId="0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/>
    <xf numFmtId="0" fontId="24" fillId="0" borderId="1" xfId="0" applyFont="1" applyFill="1" applyBorder="1" applyAlignment="1"/>
    <xf numFmtId="0" fontId="21" fillId="0" borderId="3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ill="1" applyAlignment="1"/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1" fontId="4" fillId="0" borderId="3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/>
    <xf numFmtId="0" fontId="31" fillId="0" borderId="9" xfId="0" applyFont="1" applyFill="1" applyBorder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0"/>
  <sheetViews>
    <sheetView tabSelected="1" view="pageBreakPreview" topLeftCell="A4" zoomScale="85" zoomScaleNormal="80" zoomScaleSheetLayoutView="85" workbookViewId="0">
      <selection activeCell="D27" sqref="D27"/>
    </sheetView>
  </sheetViews>
  <sheetFormatPr defaultColWidth="8.85546875" defaultRowHeight="15.75"/>
  <cols>
    <col min="1" max="1" width="14.28515625" style="68" customWidth="1"/>
    <col min="2" max="2" width="54.85546875" style="46" customWidth="1"/>
    <col min="3" max="3" width="4.5703125" style="46" customWidth="1"/>
    <col min="4" max="4" width="5.42578125" style="46" customWidth="1"/>
    <col min="5" max="5" width="4.28515625" style="46" customWidth="1"/>
    <col min="6" max="6" width="4.5703125" style="46" customWidth="1"/>
    <col min="7" max="7" width="4" style="46" customWidth="1"/>
    <col min="8" max="8" width="4.5703125" style="46" customWidth="1"/>
    <col min="9" max="9" width="4.28515625" style="46" customWidth="1"/>
    <col min="10" max="10" width="5" style="46" customWidth="1"/>
    <col min="11" max="11" width="7.140625" style="46" customWidth="1"/>
    <col min="12" max="12" width="5.85546875" style="7" customWidth="1"/>
    <col min="13" max="13" width="6.5703125" style="7" customWidth="1"/>
    <col min="14" max="14" width="6.7109375" style="71" customWidth="1"/>
    <col min="15" max="15" width="6.42578125" style="80" customWidth="1"/>
    <col min="16" max="16" width="5.7109375" style="71" customWidth="1"/>
    <col min="17" max="17" width="6.140625" style="71" customWidth="1"/>
    <col min="18" max="18" width="4.7109375" style="71" customWidth="1"/>
    <col min="19" max="19" width="5.28515625" style="7" customWidth="1"/>
    <col min="20" max="20" width="4.85546875" style="7" customWidth="1"/>
    <col min="21" max="21" width="3.85546875" style="7" customWidth="1"/>
    <col min="22" max="22" width="4.7109375" style="7" customWidth="1"/>
    <col min="23" max="23" width="4.42578125" style="7" customWidth="1"/>
    <col min="24" max="24" width="4.85546875" style="7" customWidth="1"/>
    <col min="25" max="25" width="4.7109375" style="7" customWidth="1"/>
    <col min="26" max="26" width="5" style="7" customWidth="1"/>
    <col min="27" max="27" width="5.140625" style="7" customWidth="1"/>
    <col min="28" max="28" width="4.7109375" style="7" customWidth="1"/>
    <col min="29" max="29" width="4.85546875" style="7" customWidth="1"/>
    <col min="30" max="30" width="4.7109375" style="7" customWidth="1"/>
    <col min="31" max="32" width="4.85546875" style="7" customWidth="1"/>
    <col min="33" max="33" width="4.7109375" style="7" customWidth="1"/>
    <col min="34" max="34" width="4.85546875" style="7" customWidth="1"/>
    <col min="35" max="35" width="4.85546875" style="5" customWidth="1"/>
    <col min="36" max="37" width="8.85546875" style="5" customWidth="1"/>
    <col min="38" max="38" width="8.85546875" style="14" customWidth="1"/>
    <col min="39" max="255" width="8.85546875" style="5" customWidth="1"/>
    <col min="256" max="16384" width="8.85546875" style="6"/>
  </cols>
  <sheetData>
    <row r="1" spans="1:38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9"/>
      <c r="M1" s="9"/>
      <c r="N1" s="21"/>
      <c r="O1" s="78"/>
      <c r="P1" s="21"/>
      <c r="Q1" s="21"/>
      <c r="R1" s="2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1"/>
    </row>
    <row r="2" spans="1:38" ht="20.25" customHeight="1">
      <c r="A2" s="131" t="s">
        <v>90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</row>
    <row r="3" spans="1:38" ht="20.25" customHeigh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2"/>
    </row>
    <row r="4" spans="1:38" ht="33" customHeight="1">
      <c r="A4" s="150" t="s">
        <v>0</v>
      </c>
      <c r="B4" s="150" t="s">
        <v>1</v>
      </c>
      <c r="C4" s="163" t="s">
        <v>2</v>
      </c>
      <c r="D4" s="163"/>
      <c r="E4" s="163"/>
      <c r="F4" s="163"/>
      <c r="G4" s="163"/>
      <c r="H4" s="163"/>
      <c r="I4" s="163"/>
      <c r="J4" s="163"/>
      <c r="K4" s="164" t="s">
        <v>122</v>
      </c>
      <c r="L4" s="165" t="s">
        <v>3</v>
      </c>
      <c r="M4" s="165"/>
      <c r="N4" s="165"/>
      <c r="O4" s="165"/>
      <c r="P4" s="165"/>
      <c r="Q4" s="165"/>
      <c r="R4" s="165"/>
      <c r="S4" s="165"/>
      <c r="T4" s="116" t="s">
        <v>73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8" ht="33" customHeight="1">
      <c r="A5" s="150"/>
      <c r="B5" s="150"/>
      <c r="C5" s="157" t="s">
        <v>132</v>
      </c>
      <c r="D5" s="158"/>
      <c r="E5" s="158"/>
      <c r="F5" s="158"/>
      <c r="G5" s="158"/>
      <c r="H5" s="158"/>
      <c r="I5" s="158"/>
      <c r="J5" s="159"/>
      <c r="K5" s="164"/>
      <c r="L5" s="127" t="s">
        <v>10</v>
      </c>
      <c r="M5" s="166" t="s">
        <v>124</v>
      </c>
      <c r="N5" s="166"/>
      <c r="O5" s="166"/>
      <c r="P5" s="166"/>
      <c r="Q5" s="166"/>
      <c r="R5" s="166"/>
      <c r="S5" s="166"/>
      <c r="T5" s="88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02"/>
      <c r="AG5" s="102"/>
      <c r="AH5" s="102"/>
      <c r="AI5" s="102"/>
    </row>
    <row r="6" spans="1:38" ht="27.75" customHeight="1">
      <c r="A6" s="150"/>
      <c r="B6" s="150"/>
      <c r="C6" s="138" t="s">
        <v>4</v>
      </c>
      <c r="D6" s="138" t="s">
        <v>5</v>
      </c>
      <c r="E6" s="138" t="s">
        <v>6</v>
      </c>
      <c r="F6" s="138" t="s">
        <v>7</v>
      </c>
      <c r="G6" s="138" t="s">
        <v>8</v>
      </c>
      <c r="H6" s="138" t="s">
        <v>9</v>
      </c>
      <c r="I6" s="138" t="s">
        <v>115</v>
      </c>
      <c r="J6" s="138" t="s">
        <v>116</v>
      </c>
      <c r="K6" s="164"/>
      <c r="L6" s="161"/>
      <c r="M6" s="124" t="s">
        <v>128</v>
      </c>
      <c r="N6" s="125"/>
      <c r="O6" s="125"/>
      <c r="P6" s="126"/>
      <c r="Q6" s="121" t="s">
        <v>125</v>
      </c>
      <c r="R6" s="121" t="s">
        <v>126</v>
      </c>
      <c r="S6" s="121" t="s">
        <v>72</v>
      </c>
      <c r="T6" s="141" t="s">
        <v>11</v>
      </c>
      <c r="U6" s="141"/>
      <c r="V6" s="141"/>
      <c r="W6" s="141"/>
      <c r="X6" s="141" t="s">
        <v>12</v>
      </c>
      <c r="Y6" s="141"/>
      <c r="Z6" s="141"/>
      <c r="AA6" s="141"/>
      <c r="AB6" s="141" t="s">
        <v>13</v>
      </c>
      <c r="AC6" s="141"/>
      <c r="AD6" s="141"/>
      <c r="AE6" s="141"/>
      <c r="AF6" s="134" t="s">
        <v>121</v>
      </c>
      <c r="AG6" s="135"/>
      <c r="AH6" s="135"/>
      <c r="AI6" s="135"/>
    </row>
    <row r="7" spans="1:38" ht="21" customHeight="1">
      <c r="A7" s="150"/>
      <c r="B7" s="150"/>
      <c r="C7" s="138"/>
      <c r="D7" s="138"/>
      <c r="E7" s="138"/>
      <c r="F7" s="138"/>
      <c r="G7" s="138"/>
      <c r="H7" s="138"/>
      <c r="I7" s="138"/>
      <c r="J7" s="138"/>
      <c r="K7" s="164"/>
      <c r="L7" s="161"/>
      <c r="M7" s="121" t="s">
        <v>123</v>
      </c>
      <c r="N7" s="118" t="s">
        <v>69</v>
      </c>
      <c r="O7" s="119"/>
      <c r="P7" s="120"/>
      <c r="Q7" s="122"/>
      <c r="R7" s="123"/>
      <c r="S7" s="122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36"/>
      <c r="AG7" s="137"/>
      <c r="AH7" s="137"/>
      <c r="AI7" s="137"/>
    </row>
    <row r="8" spans="1:38" ht="19.5" customHeight="1">
      <c r="A8" s="150"/>
      <c r="B8" s="150"/>
      <c r="C8" s="138"/>
      <c r="D8" s="138"/>
      <c r="E8" s="138"/>
      <c r="F8" s="138"/>
      <c r="G8" s="138"/>
      <c r="H8" s="138"/>
      <c r="I8" s="138"/>
      <c r="J8" s="138"/>
      <c r="K8" s="164"/>
      <c r="L8" s="161"/>
      <c r="M8" s="121"/>
      <c r="N8" s="121" t="s">
        <v>70</v>
      </c>
      <c r="O8" s="160" t="s">
        <v>71</v>
      </c>
      <c r="P8" s="127" t="s">
        <v>129</v>
      </c>
      <c r="Q8" s="122"/>
      <c r="R8" s="123"/>
      <c r="S8" s="122"/>
      <c r="T8" s="87" t="s">
        <v>14</v>
      </c>
      <c r="U8" s="139" t="s">
        <v>81</v>
      </c>
      <c r="V8" s="87" t="s">
        <v>15</v>
      </c>
      <c r="W8" s="139" t="s">
        <v>81</v>
      </c>
      <c r="X8" s="87" t="s">
        <v>16</v>
      </c>
      <c r="Y8" s="139" t="s">
        <v>81</v>
      </c>
      <c r="Z8" s="87" t="s">
        <v>17</v>
      </c>
      <c r="AA8" s="139" t="s">
        <v>81</v>
      </c>
      <c r="AB8" s="87" t="s">
        <v>18</v>
      </c>
      <c r="AC8" s="139" t="s">
        <v>81</v>
      </c>
      <c r="AD8" s="87" t="s">
        <v>19</v>
      </c>
      <c r="AE8" s="139" t="s">
        <v>81</v>
      </c>
      <c r="AF8" s="87" t="s">
        <v>19</v>
      </c>
      <c r="AG8" s="139" t="s">
        <v>81</v>
      </c>
      <c r="AH8" s="87" t="s">
        <v>119</v>
      </c>
      <c r="AI8" s="139" t="s">
        <v>81</v>
      </c>
    </row>
    <row r="9" spans="1:38" ht="59.25" customHeight="1">
      <c r="A9" s="150"/>
      <c r="B9" s="150"/>
      <c r="C9" s="138"/>
      <c r="D9" s="138"/>
      <c r="E9" s="138"/>
      <c r="F9" s="138"/>
      <c r="G9" s="138"/>
      <c r="H9" s="138"/>
      <c r="I9" s="138"/>
      <c r="J9" s="138"/>
      <c r="K9" s="164"/>
      <c r="L9" s="162"/>
      <c r="M9" s="121"/>
      <c r="N9" s="121"/>
      <c r="O9" s="160"/>
      <c r="P9" s="128"/>
      <c r="Q9" s="122"/>
      <c r="R9" s="123"/>
      <c r="S9" s="122"/>
      <c r="T9" s="23">
        <v>17</v>
      </c>
      <c r="U9" s="143"/>
      <c r="V9" s="23">
        <v>22</v>
      </c>
      <c r="W9" s="143"/>
      <c r="X9" s="24">
        <v>16</v>
      </c>
      <c r="Y9" s="140"/>
      <c r="Z9" s="24">
        <v>23</v>
      </c>
      <c r="AA9" s="140"/>
      <c r="AB9" s="24">
        <v>17</v>
      </c>
      <c r="AC9" s="140"/>
      <c r="AD9" s="23">
        <v>23</v>
      </c>
      <c r="AE9" s="140"/>
      <c r="AF9" s="23">
        <v>16</v>
      </c>
      <c r="AG9" s="140"/>
      <c r="AH9" s="23">
        <v>17</v>
      </c>
      <c r="AI9" s="140"/>
    </row>
    <row r="10" spans="1:38" s="27" customFormat="1" ht="12.95" customHeight="1">
      <c r="A10" s="25" t="s">
        <v>20</v>
      </c>
      <c r="B10" s="25" t="s">
        <v>21</v>
      </c>
      <c r="C10" s="142" t="s">
        <v>22</v>
      </c>
      <c r="D10" s="142"/>
      <c r="E10" s="142"/>
      <c r="F10" s="142"/>
      <c r="G10" s="142"/>
      <c r="H10" s="142"/>
      <c r="I10" s="142"/>
      <c r="J10" s="142"/>
      <c r="K10" s="25" t="s">
        <v>23</v>
      </c>
      <c r="L10" s="25" t="s">
        <v>24</v>
      </c>
      <c r="M10" s="25" t="s">
        <v>83</v>
      </c>
      <c r="N10" s="25" t="s">
        <v>84</v>
      </c>
      <c r="O10" s="25" t="s">
        <v>25</v>
      </c>
      <c r="P10" s="25"/>
      <c r="Q10" s="25" t="s">
        <v>26</v>
      </c>
      <c r="R10" s="25" t="s">
        <v>27</v>
      </c>
      <c r="S10" s="25" t="s">
        <v>28</v>
      </c>
      <c r="T10" s="25" t="s">
        <v>29</v>
      </c>
      <c r="U10" s="25"/>
      <c r="V10" s="25" t="s">
        <v>85</v>
      </c>
      <c r="W10" s="25"/>
      <c r="X10" s="25" t="s">
        <v>86</v>
      </c>
      <c r="Y10" s="25"/>
      <c r="Z10" s="25" t="s">
        <v>30</v>
      </c>
      <c r="AA10" s="25" t="s">
        <v>31</v>
      </c>
      <c r="AB10" s="25"/>
      <c r="AC10" s="25"/>
      <c r="AD10" s="25" t="s">
        <v>110</v>
      </c>
      <c r="AE10" s="25"/>
      <c r="AF10" s="25" t="s">
        <v>117</v>
      </c>
      <c r="AG10" s="25"/>
      <c r="AH10" s="25" t="s">
        <v>118</v>
      </c>
      <c r="AI10" s="25"/>
      <c r="AJ10" s="26"/>
      <c r="AL10" s="28"/>
    </row>
    <row r="11" spans="1:38" s="30" customFormat="1" ht="24.95" customHeight="1">
      <c r="A11" s="29" t="s">
        <v>95</v>
      </c>
      <c r="B11" s="4" t="s">
        <v>76</v>
      </c>
      <c r="C11" s="150" t="s">
        <v>165</v>
      </c>
      <c r="D11" s="150"/>
      <c r="E11" s="150"/>
      <c r="F11" s="150"/>
      <c r="G11" s="150"/>
      <c r="H11" s="150"/>
      <c r="I11" s="150"/>
      <c r="J11" s="150"/>
      <c r="K11" s="1">
        <f>K12+K25+K29</f>
        <v>1404</v>
      </c>
      <c r="L11" s="1"/>
      <c r="M11" s="1">
        <f t="shared" ref="M11:O11" si="0">M12+M25+M29</f>
        <v>1404</v>
      </c>
      <c r="N11" s="1">
        <f t="shared" si="0"/>
        <v>905</v>
      </c>
      <c r="O11" s="1">
        <f t="shared" si="0"/>
        <v>499</v>
      </c>
      <c r="P11" s="1"/>
      <c r="Q11" s="1"/>
      <c r="R11" s="1">
        <f>R12+R25</f>
        <v>52</v>
      </c>
      <c r="S11" s="1">
        <f>S12+S25</f>
        <v>18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03"/>
      <c r="AJ11" s="33"/>
      <c r="AL11" s="31"/>
    </row>
    <row r="12" spans="1:38" s="30" customFormat="1" ht="34.5" customHeight="1">
      <c r="A12" s="81"/>
      <c r="B12" s="32" t="s">
        <v>32</v>
      </c>
      <c r="C12" s="150" t="s">
        <v>164</v>
      </c>
      <c r="D12" s="150"/>
      <c r="E12" s="150"/>
      <c r="F12" s="150"/>
      <c r="G12" s="150"/>
      <c r="H12" s="150"/>
      <c r="I12" s="150"/>
      <c r="J12" s="150"/>
      <c r="K12" s="1">
        <v>946</v>
      </c>
      <c r="L12" s="1"/>
      <c r="M12" s="1">
        <f>N12+O12</f>
        <v>946</v>
      </c>
      <c r="N12" s="1">
        <v>624</v>
      </c>
      <c r="O12" s="1">
        <v>322</v>
      </c>
      <c r="P12" s="1"/>
      <c r="Q12" s="1"/>
      <c r="R12" s="1">
        <v>32</v>
      </c>
      <c r="S12" s="1">
        <v>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03"/>
      <c r="AJ12" s="33"/>
      <c r="AK12" s="33"/>
      <c r="AL12" s="14"/>
    </row>
    <row r="13" spans="1:38" s="30" customFormat="1" ht="20.100000000000001" customHeight="1">
      <c r="A13" s="34" t="s">
        <v>96</v>
      </c>
      <c r="B13" s="35" t="s">
        <v>78</v>
      </c>
      <c r="C13" s="47"/>
      <c r="D13" s="47" t="s">
        <v>114</v>
      </c>
      <c r="E13" s="47"/>
      <c r="F13" s="47"/>
      <c r="G13" s="47"/>
      <c r="H13" s="47"/>
      <c r="I13" s="47"/>
      <c r="J13" s="47"/>
      <c r="K13" s="83">
        <f>L13+M13</f>
        <v>78</v>
      </c>
      <c r="L13" s="83"/>
      <c r="M13" s="2">
        <f>N13+O13</f>
        <v>78</v>
      </c>
      <c r="N13" s="83">
        <v>43</v>
      </c>
      <c r="O13" s="2">
        <v>35</v>
      </c>
      <c r="P13" s="83"/>
      <c r="Q13" s="1"/>
      <c r="R13" s="2">
        <v>6</v>
      </c>
      <c r="S13" s="2"/>
      <c r="T13" s="2">
        <v>34</v>
      </c>
      <c r="U13" s="2"/>
      <c r="V13" s="2">
        <v>44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03"/>
      <c r="AJ13" s="33"/>
      <c r="AL13" s="14"/>
    </row>
    <row r="14" spans="1:38" s="30" customFormat="1" ht="20.100000000000001" customHeight="1">
      <c r="A14" s="34" t="s">
        <v>97</v>
      </c>
      <c r="B14" s="35" t="s">
        <v>79</v>
      </c>
      <c r="C14" s="47"/>
      <c r="D14" s="47" t="s">
        <v>114</v>
      </c>
      <c r="E14" s="47"/>
      <c r="F14" s="47"/>
      <c r="G14" s="47"/>
      <c r="H14" s="47"/>
      <c r="I14" s="47"/>
      <c r="J14" s="47"/>
      <c r="K14" s="83">
        <f t="shared" ref="K14:K57" si="1">L14+M14</f>
        <v>117</v>
      </c>
      <c r="L14" s="83"/>
      <c r="M14" s="2">
        <f t="shared" ref="M14:M24" si="2">N14+O14</f>
        <v>117</v>
      </c>
      <c r="N14" s="83">
        <v>117</v>
      </c>
      <c r="O14" s="2">
        <v>0</v>
      </c>
      <c r="P14" s="83"/>
      <c r="Q14" s="1"/>
      <c r="R14" s="2">
        <v>6</v>
      </c>
      <c r="S14" s="2"/>
      <c r="T14" s="2">
        <v>51</v>
      </c>
      <c r="U14" s="2"/>
      <c r="V14" s="2">
        <v>66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03"/>
      <c r="AJ14" s="33"/>
      <c r="AL14" s="14"/>
    </row>
    <row r="15" spans="1:38" s="30" customFormat="1" ht="20.100000000000001" customHeight="1">
      <c r="A15" s="34" t="s">
        <v>98</v>
      </c>
      <c r="B15" s="35" t="s">
        <v>34</v>
      </c>
      <c r="C15" s="47"/>
      <c r="D15" s="47" t="s">
        <v>35</v>
      </c>
      <c r="E15" s="47"/>
      <c r="F15" s="47"/>
      <c r="G15" s="47"/>
      <c r="H15" s="47"/>
      <c r="I15" s="47"/>
      <c r="J15" s="47"/>
      <c r="K15" s="83">
        <f t="shared" si="1"/>
        <v>117</v>
      </c>
      <c r="L15" s="83"/>
      <c r="M15" s="2">
        <f t="shared" si="2"/>
        <v>117</v>
      </c>
      <c r="N15" s="83">
        <v>58</v>
      </c>
      <c r="O15" s="2">
        <v>59</v>
      </c>
      <c r="P15" s="83"/>
      <c r="Q15" s="1"/>
      <c r="R15" s="2">
        <v>2</v>
      </c>
      <c r="S15" s="2"/>
      <c r="T15" s="2">
        <v>51</v>
      </c>
      <c r="U15" s="2"/>
      <c r="V15" s="2">
        <v>66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03"/>
      <c r="AJ15" s="33"/>
      <c r="AL15" s="14"/>
    </row>
    <row r="16" spans="1:38" s="30" customFormat="1" ht="20.100000000000001" customHeight="1">
      <c r="A16" s="34" t="s">
        <v>99</v>
      </c>
      <c r="B16" s="35" t="s">
        <v>36</v>
      </c>
      <c r="C16" s="47"/>
      <c r="D16" s="47" t="s">
        <v>35</v>
      </c>
      <c r="E16" s="47"/>
      <c r="F16" s="47"/>
      <c r="G16" s="47"/>
      <c r="H16" s="47"/>
      <c r="I16" s="47"/>
      <c r="J16" s="47"/>
      <c r="K16" s="83">
        <f t="shared" si="1"/>
        <v>117</v>
      </c>
      <c r="L16" s="83"/>
      <c r="M16" s="2">
        <f t="shared" si="2"/>
        <v>117</v>
      </c>
      <c r="N16" s="83">
        <v>85</v>
      </c>
      <c r="O16" s="2">
        <v>32</v>
      </c>
      <c r="P16" s="83"/>
      <c r="Q16" s="1"/>
      <c r="R16" s="2">
        <v>2</v>
      </c>
      <c r="S16" s="2"/>
      <c r="T16" s="2">
        <v>51</v>
      </c>
      <c r="U16" s="2"/>
      <c r="V16" s="2">
        <v>66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03"/>
      <c r="AJ16" s="33"/>
      <c r="AL16" s="14"/>
    </row>
    <row r="17" spans="1:38" s="30" customFormat="1" ht="20.100000000000001" customHeight="1">
      <c r="A17" s="34" t="s">
        <v>100</v>
      </c>
      <c r="B17" s="35" t="s">
        <v>41</v>
      </c>
      <c r="C17" s="47" t="s">
        <v>47</v>
      </c>
      <c r="D17" s="47" t="s">
        <v>35</v>
      </c>
      <c r="F17" s="47"/>
      <c r="G17" s="47"/>
      <c r="H17" s="47"/>
      <c r="I17" s="47"/>
      <c r="J17" s="47"/>
      <c r="K17" s="83">
        <f t="shared" si="1"/>
        <v>117</v>
      </c>
      <c r="L17" s="83"/>
      <c r="M17" s="2">
        <f t="shared" si="2"/>
        <v>117</v>
      </c>
      <c r="N17" s="83">
        <v>15</v>
      </c>
      <c r="O17" s="2">
        <v>102</v>
      </c>
      <c r="P17" s="83"/>
      <c r="Q17" s="1"/>
      <c r="R17" s="2">
        <v>2</v>
      </c>
      <c r="S17" s="2"/>
      <c r="T17" s="2">
        <v>51</v>
      </c>
      <c r="U17" s="2"/>
      <c r="V17" s="2">
        <v>66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03"/>
      <c r="AJ17" s="33"/>
      <c r="AL17" s="14"/>
    </row>
    <row r="18" spans="1:38" s="30" customFormat="1" ht="20.100000000000001" customHeight="1">
      <c r="A18" s="34" t="s">
        <v>101</v>
      </c>
      <c r="B18" s="35" t="s">
        <v>42</v>
      </c>
      <c r="C18" s="47"/>
      <c r="D18" s="47" t="s">
        <v>35</v>
      </c>
      <c r="E18" s="47"/>
      <c r="F18" s="47"/>
      <c r="G18" s="47"/>
      <c r="H18" s="47"/>
      <c r="I18" s="47"/>
      <c r="J18" s="47"/>
      <c r="K18" s="83">
        <f t="shared" si="1"/>
        <v>70</v>
      </c>
      <c r="L18" s="83"/>
      <c r="M18" s="2">
        <f t="shared" si="2"/>
        <v>70</v>
      </c>
      <c r="N18" s="83">
        <v>50</v>
      </c>
      <c r="O18" s="2">
        <v>20</v>
      </c>
      <c r="P18" s="83"/>
      <c r="Q18" s="1"/>
      <c r="R18" s="2">
        <v>2</v>
      </c>
      <c r="S18" s="2"/>
      <c r="T18" s="2">
        <v>34</v>
      </c>
      <c r="U18" s="2"/>
      <c r="V18" s="2">
        <v>36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03"/>
      <c r="AJ18" s="33"/>
      <c r="AL18" s="14"/>
    </row>
    <row r="19" spans="1:38" s="30" customFormat="1" ht="20.100000000000001" customHeight="1">
      <c r="A19" s="34" t="s">
        <v>102</v>
      </c>
      <c r="B19" s="35" t="s">
        <v>37</v>
      </c>
      <c r="C19" s="47"/>
      <c r="D19" s="47" t="s">
        <v>161</v>
      </c>
      <c r="F19" s="47"/>
      <c r="G19" s="47"/>
      <c r="H19" s="47"/>
      <c r="I19" s="47"/>
      <c r="J19" s="47"/>
      <c r="K19" s="83">
        <f t="shared" si="1"/>
        <v>78</v>
      </c>
      <c r="L19" s="83"/>
      <c r="M19" s="2">
        <f t="shared" si="2"/>
        <v>78</v>
      </c>
      <c r="N19" s="83">
        <v>56</v>
      </c>
      <c r="O19" s="2">
        <v>22</v>
      </c>
      <c r="P19" s="83"/>
      <c r="Q19" s="1"/>
      <c r="R19" s="2">
        <v>2</v>
      </c>
      <c r="S19" s="2"/>
      <c r="T19" s="2">
        <v>34</v>
      </c>
      <c r="U19" s="2"/>
      <c r="V19" s="2">
        <v>44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03"/>
      <c r="AJ19" s="33"/>
      <c r="AL19" s="14"/>
    </row>
    <row r="20" spans="1:38" s="30" customFormat="1" ht="20.100000000000001" customHeight="1">
      <c r="A20" s="34" t="s">
        <v>103</v>
      </c>
      <c r="B20" s="35" t="s">
        <v>130</v>
      </c>
      <c r="C20" s="47"/>
      <c r="D20" s="47" t="s">
        <v>35</v>
      </c>
      <c r="E20" s="47"/>
      <c r="F20" s="47"/>
      <c r="G20" s="47"/>
      <c r="H20" s="47"/>
      <c r="I20" s="47"/>
      <c r="J20" s="47"/>
      <c r="K20" s="83">
        <f t="shared" si="1"/>
        <v>108</v>
      </c>
      <c r="L20" s="83"/>
      <c r="M20" s="2">
        <f t="shared" si="2"/>
        <v>108</v>
      </c>
      <c r="N20" s="83">
        <v>96</v>
      </c>
      <c r="O20" s="2">
        <v>12</v>
      </c>
      <c r="P20" s="83"/>
      <c r="Q20" s="1"/>
      <c r="R20" s="2">
        <v>2</v>
      </c>
      <c r="S20" s="2"/>
      <c r="T20" s="2">
        <v>34</v>
      </c>
      <c r="U20" s="2"/>
      <c r="V20" s="2">
        <v>74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03"/>
      <c r="AJ20" s="33"/>
      <c r="AL20" s="14"/>
    </row>
    <row r="21" spans="1:38" s="30" customFormat="1" ht="20.100000000000001" customHeight="1">
      <c r="A21" s="34" t="s">
        <v>104</v>
      </c>
      <c r="B21" s="35" t="s">
        <v>38</v>
      </c>
      <c r="C21" s="47" t="s">
        <v>35</v>
      </c>
      <c r="D21" s="47"/>
      <c r="E21" s="47"/>
      <c r="F21" s="47"/>
      <c r="G21" s="47"/>
      <c r="H21" s="47"/>
      <c r="I21" s="47"/>
      <c r="J21" s="47"/>
      <c r="K21" s="83">
        <f t="shared" si="1"/>
        <v>36</v>
      </c>
      <c r="L21" s="83"/>
      <c r="M21" s="2">
        <f t="shared" si="2"/>
        <v>36</v>
      </c>
      <c r="N21" s="83">
        <v>20</v>
      </c>
      <c r="O21" s="2">
        <v>16</v>
      </c>
      <c r="P21" s="83"/>
      <c r="Q21" s="1"/>
      <c r="R21" s="2">
        <v>2</v>
      </c>
      <c r="S21" s="2"/>
      <c r="T21" s="2">
        <v>36</v>
      </c>
      <c r="U21" s="2"/>
      <c r="V21" s="2"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03"/>
      <c r="AJ21" s="33"/>
      <c r="AL21" s="14"/>
    </row>
    <row r="22" spans="1:38" s="30" customFormat="1" ht="20.100000000000001" customHeight="1">
      <c r="A22" s="34" t="s">
        <v>105</v>
      </c>
      <c r="B22" s="35" t="s">
        <v>39</v>
      </c>
      <c r="C22" s="47" t="s">
        <v>35</v>
      </c>
      <c r="D22" s="47"/>
      <c r="E22" s="47"/>
      <c r="F22" s="47"/>
      <c r="G22" s="47"/>
      <c r="H22" s="47"/>
      <c r="I22" s="47"/>
      <c r="J22" s="47"/>
      <c r="K22" s="83">
        <f t="shared" si="1"/>
        <v>36</v>
      </c>
      <c r="L22" s="83"/>
      <c r="M22" s="2">
        <f t="shared" si="2"/>
        <v>36</v>
      </c>
      <c r="N22" s="83">
        <v>26</v>
      </c>
      <c r="O22" s="2">
        <v>10</v>
      </c>
      <c r="P22" s="83"/>
      <c r="Q22" s="1"/>
      <c r="R22" s="2">
        <v>2</v>
      </c>
      <c r="S22" s="2"/>
      <c r="T22" s="2">
        <v>36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03"/>
      <c r="AJ22" s="33"/>
      <c r="AL22" s="14"/>
    </row>
    <row r="23" spans="1:38" s="30" customFormat="1" ht="20.100000000000001" customHeight="1">
      <c r="A23" s="34" t="s">
        <v>106</v>
      </c>
      <c r="B23" s="35" t="s">
        <v>40</v>
      </c>
      <c r="C23" s="47"/>
      <c r="D23" s="47" t="s">
        <v>161</v>
      </c>
      <c r="E23" s="47"/>
      <c r="F23" s="47"/>
      <c r="G23" s="47"/>
      <c r="H23" s="47"/>
      <c r="I23" s="47"/>
      <c r="J23" s="47"/>
      <c r="K23" s="83">
        <f t="shared" si="1"/>
        <v>36</v>
      </c>
      <c r="L23" s="83"/>
      <c r="M23" s="2">
        <f t="shared" si="2"/>
        <v>36</v>
      </c>
      <c r="N23" s="83">
        <v>28</v>
      </c>
      <c r="O23" s="2">
        <v>8</v>
      </c>
      <c r="P23" s="83"/>
      <c r="Q23" s="1"/>
      <c r="R23" s="2">
        <v>2</v>
      </c>
      <c r="S23" s="2"/>
      <c r="T23" s="2">
        <v>0</v>
      </c>
      <c r="U23" s="2"/>
      <c r="V23" s="2">
        <v>36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03"/>
      <c r="AJ23" s="33"/>
      <c r="AL23" s="14"/>
    </row>
    <row r="24" spans="1:38" s="30" customFormat="1" ht="20.100000000000001" customHeight="1">
      <c r="A24" s="34" t="s">
        <v>107</v>
      </c>
      <c r="B24" s="35" t="s">
        <v>111</v>
      </c>
      <c r="C24" s="47"/>
      <c r="D24" s="47" t="s">
        <v>35</v>
      </c>
      <c r="F24" s="47"/>
      <c r="G24" s="47"/>
      <c r="H24" s="47"/>
      <c r="I24" s="47"/>
      <c r="J24" s="47"/>
      <c r="K24" s="83">
        <f t="shared" si="1"/>
        <v>36</v>
      </c>
      <c r="L24" s="83"/>
      <c r="M24" s="2">
        <f t="shared" si="2"/>
        <v>36</v>
      </c>
      <c r="N24" s="83">
        <v>30</v>
      </c>
      <c r="O24" s="2">
        <v>6</v>
      </c>
      <c r="P24" s="83"/>
      <c r="Q24" s="1"/>
      <c r="R24" s="2">
        <v>2</v>
      </c>
      <c r="S24" s="2"/>
      <c r="T24" s="2">
        <v>0</v>
      </c>
      <c r="U24" s="2"/>
      <c r="V24" s="2">
        <v>36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03"/>
      <c r="AJ24" s="33"/>
      <c r="AL24" s="14"/>
    </row>
    <row r="25" spans="1:38" s="30" customFormat="1" ht="30.75" customHeight="1">
      <c r="A25" s="81"/>
      <c r="B25" s="32" t="s">
        <v>43</v>
      </c>
      <c r="C25" s="150" t="s">
        <v>167</v>
      </c>
      <c r="D25" s="150"/>
      <c r="E25" s="150"/>
      <c r="F25" s="150"/>
      <c r="G25" s="150"/>
      <c r="H25" s="150"/>
      <c r="I25" s="150"/>
      <c r="J25" s="150"/>
      <c r="K25" s="1">
        <v>419</v>
      </c>
      <c r="L25" s="83"/>
      <c r="M25" s="1">
        <f>N25+O25</f>
        <v>419</v>
      </c>
      <c r="N25" s="1">
        <f t="shared" ref="N25:O25" si="3">SUM(N26:N28)</f>
        <v>251</v>
      </c>
      <c r="O25" s="1">
        <f t="shared" si="3"/>
        <v>168</v>
      </c>
      <c r="P25" s="1"/>
      <c r="Q25" s="1"/>
      <c r="R25" s="1">
        <v>20</v>
      </c>
      <c r="S25" s="1">
        <v>12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03"/>
      <c r="AJ25" s="33"/>
      <c r="AL25" s="14"/>
    </row>
    <row r="26" spans="1:38" s="30" customFormat="1" ht="20.100000000000001" customHeight="1">
      <c r="A26" s="34" t="s">
        <v>127</v>
      </c>
      <c r="B26" s="35" t="s">
        <v>112</v>
      </c>
      <c r="C26" s="47"/>
      <c r="D26" s="47" t="s">
        <v>33</v>
      </c>
      <c r="E26" s="47"/>
      <c r="G26" s="47"/>
      <c r="H26" s="47"/>
      <c r="I26" s="47"/>
      <c r="J26" s="47"/>
      <c r="K26" s="83">
        <f t="shared" si="1"/>
        <v>234</v>
      </c>
      <c r="L26" s="83"/>
      <c r="M26" s="2">
        <f>N26+O26</f>
        <v>234</v>
      </c>
      <c r="N26" s="83">
        <v>154</v>
      </c>
      <c r="O26" s="2">
        <v>80</v>
      </c>
      <c r="P26" s="83"/>
      <c r="Q26" s="83"/>
      <c r="R26" s="2">
        <v>12</v>
      </c>
      <c r="S26" s="2"/>
      <c r="T26" s="2">
        <v>109</v>
      </c>
      <c r="U26" s="2"/>
      <c r="V26" s="2">
        <v>125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03"/>
      <c r="AJ26" s="33"/>
      <c r="AL26" s="14"/>
    </row>
    <row r="27" spans="1:38" s="30" customFormat="1" ht="20.100000000000001" customHeight="1">
      <c r="A27" s="34" t="s">
        <v>108</v>
      </c>
      <c r="B27" s="35" t="s">
        <v>44</v>
      </c>
      <c r="C27" s="47"/>
      <c r="D27" s="47" t="s">
        <v>33</v>
      </c>
      <c r="F27" s="47"/>
      <c r="G27" s="47"/>
      <c r="H27" s="47"/>
      <c r="I27" s="47"/>
      <c r="J27" s="47"/>
      <c r="K27" s="83">
        <f t="shared" si="1"/>
        <v>85</v>
      </c>
      <c r="L27" s="83"/>
      <c r="M27" s="2">
        <f t="shared" ref="M27:M28" si="4">N27+O27</f>
        <v>85</v>
      </c>
      <c r="N27" s="83">
        <v>57</v>
      </c>
      <c r="O27" s="2">
        <v>28</v>
      </c>
      <c r="P27" s="83"/>
      <c r="Q27" s="83"/>
      <c r="R27" s="2">
        <v>6</v>
      </c>
      <c r="S27" s="2"/>
      <c r="T27" s="2">
        <v>51</v>
      </c>
      <c r="U27" s="2"/>
      <c r="V27" s="2">
        <v>34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03"/>
      <c r="AJ27" s="33"/>
      <c r="AL27" s="14"/>
    </row>
    <row r="28" spans="1:38" s="30" customFormat="1" ht="20.100000000000001" customHeight="1">
      <c r="A28" s="34" t="s">
        <v>109</v>
      </c>
      <c r="B28" s="35" t="s">
        <v>45</v>
      </c>
      <c r="C28" s="47"/>
      <c r="D28" s="47" t="s">
        <v>35</v>
      </c>
      <c r="E28" s="47"/>
      <c r="F28" s="47"/>
      <c r="G28" s="47"/>
      <c r="H28" s="47"/>
      <c r="I28" s="47"/>
      <c r="J28" s="47"/>
      <c r="K28" s="83">
        <f t="shared" si="1"/>
        <v>100</v>
      </c>
      <c r="L28" s="83"/>
      <c r="M28" s="2">
        <f t="shared" si="4"/>
        <v>100</v>
      </c>
      <c r="N28" s="83">
        <v>40</v>
      </c>
      <c r="O28" s="2">
        <v>60</v>
      </c>
      <c r="P28" s="83"/>
      <c r="Q28" s="1"/>
      <c r="R28" s="2">
        <v>2</v>
      </c>
      <c r="S28" s="2"/>
      <c r="T28" s="2">
        <v>40</v>
      </c>
      <c r="U28" s="2"/>
      <c r="V28" s="2">
        <v>60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03"/>
      <c r="AJ28" s="33"/>
      <c r="AL28" s="31"/>
    </row>
    <row r="29" spans="1:38" s="30" customFormat="1" ht="36.75" customHeight="1">
      <c r="A29" s="81"/>
      <c r="B29" s="32" t="s">
        <v>82</v>
      </c>
      <c r="C29" s="150" t="s">
        <v>133</v>
      </c>
      <c r="D29" s="150"/>
      <c r="E29" s="150"/>
      <c r="F29" s="150"/>
      <c r="G29" s="150"/>
      <c r="H29" s="150"/>
      <c r="I29" s="150"/>
      <c r="J29" s="150"/>
      <c r="K29" s="1">
        <v>39</v>
      </c>
      <c r="L29" s="1"/>
      <c r="M29" s="1">
        <f>SUM(M30:M30)</f>
        <v>39</v>
      </c>
      <c r="N29" s="1">
        <f>SUM(N30:N30)</f>
        <v>30</v>
      </c>
      <c r="O29" s="1">
        <f>SUM(O30:O30)</f>
        <v>9</v>
      </c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03"/>
      <c r="AJ29" s="33"/>
      <c r="AL29" s="31"/>
    </row>
    <row r="30" spans="1:38" s="30" customFormat="1" ht="19.5" customHeight="1">
      <c r="A30" s="34" t="s">
        <v>113</v>
      </c>
      <c r="B30" s="36" t="s">
        <v>195</v>
      </c>
      <c r="C30" s="47"/>
      <c r="D30" s="47" t="s">
        <v>47</v>
      </c>
      <c r="E30" s="47"/>
      <c r="F30" s="47"/>
      <c r="G30" s="47"/>
      <c r="H30" s="47"/>
      <c r="I30" s="47"/>
      <c r="J30" s="47"/>
      <c r="K30" s="83">
        <f t="shared" si="1"/>
        <v>39</v>
      </c>
      <c r="L30" s="83"/>
      <c r="M30" s="2">
        <v>39</v>
      </c>
      <c r="N30" s="83">
        <v>30</v>
      </c>
      <c r="O30" s="2">
        <v>9</v>
      </c>
      <c r="P30" s="83"/>
      <c r="Q30" s="1"/>
      <c r="R30" s="2">
        <v>2</v>
      </c>
      <c r="S30" s="2"/>
      <c r="T30" s="2"/>
      <c r="U30" s="2"/>
      <c r="V30" s="2">
        <v>39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03"/>
      <c r="AJ30" s="33"/>
      <c r="AL30" s="31"/>
    </row>
    <row r="31" spans="1:38" s="37" customFormat="1" ht="36" customHeight="1">
      <c r="A31" s="81" t="s">
        <v>131</v>
      </c>
      <c r="B31" s="4" t="s">
        <v>159</v>
      </c>
      <c r="C31" s="151" t="s">
        <v>211</v>
      </c>
      <c r="D31" s="152"/>
      <c r="E31" s="152"/>
      <c r="F31" s="152"/>
      <c r="G31" s="152"/>
      <c r="H31" s="152"/>
      <c r="I31" s="152"/>
      <c r="J31" s="153"/>
      <c r="K31" s="3">
        <f t="shared" ref="K31:N31" si="5">SUM(K32:K38)</f>
        <v>580</v>
      </c>
      <c r="L31" s="3">
        <f t="shared" si="5"/>
        <v>56</v>
      </c>
      <c r="M31" s="3">
        <f t="shared" si="5"/>
        <v>524</v>
      </c>
      <c r="N31" s="3">
        <f t="shared" si="5"/>
        <v>126</v>
      </c>
      <c r="O31" s="3">
        <f>SUM(O32:O38)</f>
        <v>398</v>
      </c>
      <c r="P31" s="3"/>
      <c r="Q31" s="3"/>
      <c r="R31" s="3"/>
      <c r="S31" s="3"/>
      <c r="T31" s="1"/>
      <c r="U31" s="1"/>
      <c r="V31" s="1"/>
      <c r="W31" s="1"/>
      <c r="X31" s="83"/>
      <c r="Y31" s="83"/>
      <c r="Z31" s="83"/>
      <c r="AA31" s="83"/>
      <c r="AB31" s="83"/>
      <c r="AC31" s="83"/>
      <c r="AD31" s="2"/>
      <c r="AE31" s="2"/>
      <c r="AF31" s="83"/>
      <c r="AG31" s="83"/>
      <c r="AH31" s="83"/>
      <c r="AI31" s="104"/>
      <c r="AJ31" s="33"/>
      <c r="AL31" s="38"/>
    </row>
    <row r="32" spans="1:38" s="30" customFormat="1" ht="20.100000000000001" customHeight="1">
      <c r="A32" s="10" t="s">
        <v>136</v>
      </c>
      <c r="B32" s="11" t="s">
        <v>134</v>
      </c>
      <c r="C32" s="10"/>
      <c r="D32" s="10"/>
      <c r="E32" s="10"/>
      <c r="F32" s="10" t="s">
        <v>35</v>
      </c>
      <c r="G32" s="10"/>
      <c r="H32" s="10"/>
      <c r="I32" s="10"/>
      <c r="J32" s="10"/>
      <c r="K32" s="83">
        <f t="shared" si="1"/>
        <v>48</v>
      </c>
      <c r="L32" s="2">
        <f t="shared" ref="L32:L36" si="6">Y32+AA32+AC32+AE32+AG32+AI32</f>
        <v>4</v>
      </c>
      <c r="M32" s="2">
        <f t="shared" ref="M32:M36" si="7">X32+Z32+AB32+AD32+AF32+AH32</f>
        <v>44</v>
      </c>
      <c r="N32" s="2">
        <f t="shared" ref="N32:N36" si="8">M32-O32</f>
        <v>26</v>
      </c>
      <c r="O32" s="2">
        <v>18</v>
      </c>
      <c r="P32" s="2"/>
      <c r="Q32" s="1"/>
      <c r="R32" s="2"/>
      <c r="S32" s="18"/>
      <c r="T32" s="2"/>
      <c r="U32" s="2"/>
      <c r="V32" s="2"/>
      <c r="W32" s="2"/>
      <c r="X32" s="2"/>
      <c r="Y32" s="2"/>
      <c r="Z32" s="2">
        <v>44</v>
      </c>
      <c r="AA32" s="2">
        <v>4</v>
      </c>
      <c r="AB32" s="2"/>
      <c r="AC32" s="2"/>
      <c r="AD32" s="2"/>
      <c r="AE32" s="2"/>
      <c r="AF32" s="2"/>
      <c r="AG32" s="2"/>
      <c r="AH32" s="2"/>
      <c r="AI32" s="103"/>
      <c r="AJ32" s="33"/>
      <c r="AL32" s="31"/>
    </row>
    <row r="33" spans="1:38" s="30" customFormat="1" ht="20.100000000000001" customHeight="1">
      <c r="A33" s="10" t="s">
        <v>137</v>
      </c>
      <c r="B33" s="11" t="s">
        <v>135</v>
      </c>
      <c r="C33" s="10"/>
      <c r="D33" s="10"/>
      <c r="E33" s="10" t="s">
        <v>35</v>
      </c>
      <c r="F33" s="10"/>
      <c r="G33" s="10"/>
      <c r="H33" s="10"/>
      <c r="I33" s="10"/>
      <c r="J33" s="10"/>
      <c r="K33" s="83">
        <f t="shared" si="1"/>
        <v>48</v>
      </c>
      <c r="L33" s="2">
        <f t="shared" si="6"/>
        <v>4</v>
      </c>
      <c r="M33" s="2">
        <f t="shared" si="7"/>
        <v>44</v>
      </c>
      <c r="N33" s="2">
        <f t="shared" si="8"/>
        <v>30</v>
      </c>
      <c r="O33" s="2">
        <v>14</v>
      </c>
      <c r="P33" s="2"/>
      <c r="Q33" s="1"/>
      <c r="R33" s="2"/>
      <c r="S33" s="18"/>
      <c r="T33" s="2"/>
      <c r="U33" s="2"/>
      <c r="V33" s="2"/>
      <c r="W33" s="2"/>
      <c r="X33" s="2">
        <v>44</v>
      </c>
      <c r="Y33" s="2">
        <v>4</v>
      </c>
      <c r="Z33" s="2"/>
      <c r="AA33" s="2"/>
      <c r="AB33" s="2"/>
      <c r="AC33" s="2"/>
      <c r="AD33" s="2"/>
      <c r="AE33" s="2"/>
      <c r="AF33" s="2"/>
      <c r="AG33" s="2"/>
      <c r="AH33" s="2"/>
      <c r="AI33" s="103"/>
      <c r="AJ33" s="33"/>
      <c r="AL33" s="31"/>
    </row>
    <row r="34" spans="1:38" s="30" customFormat="1" ht="20.100000000000001" customHeight="1">
      <c r="A34" s="10" t="s">
        <v>138</v>
      </c>
      <c r="B34" s="11" t="s">
        <v>141</v>
      </c>
      <c r="C34" s="10"/>
      <c r="D34" s="10"/>
      <c r="E34" s="10" t="s">
        <v>35</v>
      </c>
      <c r="F34" s="10"/>
      <c r="G34" s="10"/>
      <c r="H34" s="10"/>
      <c r="I34" s="10"/>
      <c r="J34" s="10"/>
      <c r="K34" s="83">
        <f t="shared" si="1"/>
        <v>36</v>
      </c>
      <c r="L34" s="2">
        <f t="shared" si="6"/>
        <v>4</v>
      </c>
      <c r="M34" s="2">
        <f t="shared" si="7"/>
        <v>32</v>
      </c>
      <c r="N34" s="2">
        <f t="shared" si="8"/>
        <v>14</v>
      </c>
      <c r="O34" s="2">
        <v>18</v>
      </c>
      <c r="P34" s="2"/>
      <c r="Q34" s="1"/>
      <c r="R34" s="2"/>
      <c r="S34" s="18"/>
      <c r="T34" s="2"/>
      <c r="U34" s="2"/>
      <c r="V34" s="2"/>
      <c r="W34" s="2"/>
      <c r="X34" s="2">
        <v>32</v>
      </c>
      <c r="Y34" s="2">
        <v>4</v>
      </c>
      <c r="Z34" s="2"/>
      <c r="AA34" s="2"/>
      <c r="AB34" s="2"/>
      <c r="AC34" s="2"/>
      <c r="AD34" s="2"/>
      <c r="AE34" s="2"/>
      <c r="AF34" s="2"/>
      <c r="AG34" s="2"/>
      <c r="AH34" s="2"/>
      <c r="AI34" s="103"/>
      <c r="AJ34" s="33"/>
      <c r="AL34" s="31"/>
    </row>
    <row r="35" spans="1:38" ht="20.100000000000001" customHeight="1">
      <c r="A35" s="10" t="s">
        <v>139</v>
      </c>
      <c r="B35" s="11" t="s">
        <v>80</v>
      </c>
      <c r="C35" s="10"/>
      <c r="D35" s="10"/>
      <c r="E35" s="10"/>
      <c r="F35" s="10" t="s">
        <v>47</v>
      </c>
      <c r="G35" s="10"/>
      <c r="H35" s="10" t="s">
        <v>47</v>
      </c>
      <c r="I35" s="10" t="s">
        <v>35</v>
      </c>
      <c r="J35" s="10"/>
      <c r="K35" s="83">
        <f t="shared" si="1"/>
        <v>168</v>
      </c>
      <c r="L35" s="2">
        <f t="shared" si="6"/>
        <v>18</v>
      </c>
      <c r="M35" s="2">
        <f t="shared" si="7"/>
        <v>150</v>
      </c>
      <c r="N35" s="2">
        <f t="shared" si="8"/>
        <v>0</v>
      </c>
      <c r="O35" s="2">
        <v>150</v>
      </c>
      <c r="P35" s="2"/>
      <c r="Q35" s="1"/>
      <c r="R35" s="2"/>
      <c r="S35" s="18"/>
      <c r="T35" s="2"/>
      <c r="U35" s="2"/>
      <c r="V35" s="2"/>
      <c r="W35" s="2"/>
      <c r="X35" s="2">
        <v>34</v>
      </c>
      <c r="Y35" s="2">
        <v>4</v>
      </c>
      <c r="Z35" s="2">
        <v>32</v>
      </c>
      <c r="AA35" s="2">
        <v>6</v>
      </c>
      <c r="AB35" s="2">
        <v>34</v>
      </c>
      <c r="AC35" s="2">
        <v>2</v>
      </c>
      <c r="AD35" s="2">
        <v>28</v>
      </c>
      <c r="AE35" s="2">
        <v>0</v>
      </c>
      <c r="AF35" s="2">
        <v>22</v>
      </c>
      <c r="AG35" s="2">
        <v>6</v>
      </c>
      <c r="AH35" s="2"/>
      <c r="AI35" s="39"/>
      <c r="AJ35" s="33"/>
    </row>
    <row r="36" spans="1:38" ht="20.100000000000001" customHeight="1">
      <c r="A36" s="10" t="s">
        <v>140</v>
      </c>
      <c r="B36" s="36" t="s">
        <v>41</v>
      </c>
      <c r="C36" s="10"/>
      <c r="D36" s="10"/>
      <c r="E36" s="10"/>
      <c r="F36" s="10" t="s">
        <v>47</v>
      </c>
      <c r="G36" s="10"/>
      <c r="H36" s="10" t="s">
        <v>47</v>
      </c>
      <c r="I36" s="10"/>
      <c r="J36" s="10" t="s">
        <v>35</v>
      </c>
      <c r="K36" s="83">
        <f t="shared" si="1"/>
        <v>168</v>
      </c>
      <c r="L36" s="2">
        <f t="shared" si="6"/>
        <v>18</v>
      </c>
      <c r="M36" s="2">
        <f t="shared" si="7"/>
        <v>150</v>
      </c>
      <c r="N36" s="2">
        <f t="shared" si="8"/>
        <v>8</v>
      </c>
      <c r="O36" s="2">
        <v>142</v>
      </c>
      <c r="P36" s="2"/>
      <c r="Q36" s="1"/>
      <c r="R36" s="2"/>
      <c r="S36" s="18"/>
      <c r="T36" s="2"/>
      <c r="U36" s="2"/>
      <c r="V36" s="2"/>
      <c r="W36" s="2"/>
      <c r="X36" s="2">
        <v>32</v>
      </c>
      <c r="Y36" s="2">
        <v>4</v>
      </c>
      <c r="Z36" s="2">
        <v>32</v>
      </c>
      <c r="AA36" s="2">
        <v>6</v>
      </c>
      <c r="AB36" s="2">
        <v>32</v>
      </c>
      <c r="AC36" s="2">
        <v>2</v>
      </c>
      <c r="AD36" s="2">
        <v>20</v>
      </c>
      <c r="AE36" s="2">
        <v>0</v>
      </c>
      <c r="AF36" s="2">
        <v>20</v>
      </c>
      <c r="AG36" s="2">
        <v>4</v>
      </c>
      <c r="AH36" s="2">
        <v>14</v>
      </c>
      <c r="AI36" s="39">
        <v>2</v>
      </c>
      <c r="AJ36" s="33"/>
    </row>
    <row r="37" spans="1:38" ht="21" customHeight="1">
      <c r="A37" s="10" t="s">
        <v>142</v>
      </c>
      <c r="B37" s="13" t="s">
        <v>220</v>
      </c>
      <c r="C37" s="10"/>
      <c r="D37" s="10"/>
      <c r="E37" s="10" t="s">
        <v>47</v>
      </c>
      <c r="F37" s="10"/>
      <c r="G37" s="10"/>
      <c r="H37" s="10"/>
      <c r="I37" s="10"/>
      <c r="J37" s="10"/>
      <c r="K37" s="83">
        <f t="shared" si="1"/>
        <v>80</v>
      </c>
      <c r="L37" s="2">
        <f t="shared" ref="L37" si="9">Y37+AA37+AC37+AE37+AG37+AI37</f>
        <v>8</v>
      </c>
      <c r="M37" s="2">
        <f t="shared" ref="M37:M38" si="10">X37+Z37+AB37+AD37+AF37+AH37</f>
        <v>72</v>
      </c>
      <c r="N37" s="2">
        <f t="shared" ref="N37" si="11">M37-O37</f>
        <v>48</v>
      </c>
      <c r="O37" s="2">
        <v>24</v>
      </c>
      <c r="P37" s="2"/>
      <c r="Q37" s="1"/>
      <c r="R37" s="2"/>
      <c r="S37" s="18"/>
      <c r="T37" s="2"/>
      <c r="U37" s="2"/>
      <c r="V37" s="2"/>
      <c r="W37" s="2"/>
      <c r="X37" s="2">
        <v>72</v>
      </c>
      <c r="Y37" s="2">
        <v>8</v>
      </c>
      <c r="Z37" s="6"/>
      <c r="AA37" s="2"/>
      <c r="AB37" s="2"/>
      <c r="AC37" s="2"/>
      <c r="AD37" s="2"/>
      <c r="AE37" s="2"/>
      <c r="AF37" s="2"/>
      <c r="AG37" s="2"/>
      <c r="AH37" s="2"/>
      <c r="AI37" s="105"/>
      <c r="AJ37" s="33"/>
    </row>
    <row r="38" spans="1:38" ht="20.100000000000001" customHeight="1">
      <c r="A38" s="10" t="s">
        <v>143</v>
      </c>
      <c r="B38" s="13" t="s">
        <v>221</v>
      </c>
      <c r="C38" s="10"/>
      <c r="D38" s="10"/>
      <c r="E38" s="10"/>
      <c r="F38" s="10"/>
      <c r="G38" s="10"/>
      <c r="H38" s="10"/>
      <c r="I38" s="10" t="s">
        <v>47</v>
      </c>
      <c r="J38" s="10"/>
      <c r="K38" s="83">
        <f t="shared" si="1"/>
        <v>32</v>
      </c>
      <c r="L38" s="2"/>
      <c r="M38" s="2">
        <f t="shared" si="10"/>
        <v>32</v>
      </c>
      <c r="N38" s="2"/>
      <c r="O38" s="2">
        <v>32</v>
      </c>
      <c r="P38" s="2"/>
      <c r="Q38" s="1"/>
      <c r="R38" s="2"/>
      <c r="S38" s="18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>
        <v>32</v>
      </c>
      <c r="AG38" s="2"/>
      <c r="AH38" s="2"/>
      <c r="AI38" s="105"/>
      <c r="AJ38" s="33"/>
    </row>
    <row r="39" spans="1:38" ht="35.25" customHeight="1">
      <c r="A39" s="81" t="s">
        <v>144</v>
      </c>
      <c r="B39" s="4" t="s">
        <v>156</v>
      </c>
      <c r="C39" s="154" t="s">
        <v>166</v>
      </c>
      <c r="D39" s="155"/>
      <c r="E39" s="155"/>
      <c r="F39" s="155"/>
      <c r="G39" s="155"/>
      <c r="H39" s="155"/>
      <c r="I39" s="155"/>
      <c r="J39" s="156"/>
      <c r="K39" s="3">
        <f>SUM(K40:K42)</f>
        <v>146</v>
      </c>
      <c r="L39" s="3">
        <f t="shared" ref="L39:O39" si="12">SUM(L40:L42)</f>
        <v>10</v>
      </c>
      <c r="M39" s="3">
        <f t="shared" si="12"/>
        <v>136</v>
      </c>
      <c r="N39" s="3">
        <f t="shared" si="12"/>
        <v>80</v>
      </c>
      <c r="O39" s="3">
        <f t="shared" si="12"/>
        <v>56</v>
      </c>
      <c r="P39" s="3"/>
      <c r="Q39" s="3"/>
      <c r="R39" s="3">
        <f t="shared" ref="R39" si="13">SUM(R40:R42)</f>
        <v>4</v>
      </c>
      <c r="S39" s="3">
        <v>6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05"/>
      <c r="AJ39" s="33"/>
    </row>
    <row r="40" spans="1:38" ht="20.100000000000001" customHeight="1">
      <c r="A40" s="10" t="s">
        <v>145</v>
      </c>
      <c r="B40" s="11" t="s">
        <v>174</v>
      </c>
      <c r="C40" s="10"/>
      <c r="D40" s="10"/>
      <c r="E40" s="47"/>
      <c r="F40" s="47" t="s">
        <v>33</v>
      </c>
      <c r="G40" s="47"/>
      <c r="H40" s="47"/>
      <c r="I40" s="47"/>
      <c r="J40" s="47"/>
      <c r="K40" s="83">
        <f t="shared" si="1"/>
        <v>72</v>
      </c>
      <c r="L40" s="2">
        <f t="shared" ref="L40" si="14">Y40+AA40+AC40+AE40+AG40+AI40</f>
        <v>6</v>
      </c>
      <c r="M40" s="2">
        <f t="shared" ref="M40" si="15">X40+Z40+AB40+AD40+AF40+AH40</f>
        <v>66</v>
      </c>
      <c r="N40" s="2">
        <f t="shared" ref="N40" si="16">M40-O40</f>
        <v>38</v>
      </c>
      <c r="O40" s="2">
        <v>28</v>
      </c>
      <c r="P40" s="2"/>
      <c r="Q40" s="1"/>
      <c r="R40" s="2">
        <v>4</v>
      </c>
      <c r="S40" s="18"/>
      <c r="T40" s="2"/>
      <c r="U40" s="2"/>
      <c r="V40" s="2"/>
      <c r="W40" s="2"/>
      <c r="X40" s="2">
        <v>32</v>
      </c>
      <c r="Y40" s="2">
        <v>2</v>
      </c>
      <c r="Z40" s="2">
        <v>34</v>
      </c>
      <c r="AA40" s="2">
        <v>4</v>
      </c>
      <c r="AB40" s="2"/>
      <c r="AC40" s="2"/>
      <c r="AD40" s="2"/>
      <c r="AE40" s="2"/>
      <c r="AF40" s="2"/>
      <c r="AG40" s="2"/>
      <c r="AH40" s="2"/>
      <c r="AI40" s="105"/>
      <c r="AJ40" s="33"/>
    </row>
    <row r="41" spans="1:38" ht="20.100000000000001" customHeight="1">
      <c r="A41" s="10" t="s">
        <v>146</v>
      </c>
      <c r="B41" s="89" t="s">
        <v>175</v>
      </c>
      <c r="C41" s="10"/>
      <c r="D41" s="10"/>
      <c r="E41" s="47"/>
      <c r="F41" s="47" t="s">
        <v>35</v>
      </c>
      <c r="G41" s="47"/>
      <c r="H41" s="47"/>
      <c r="I41" s="47"/>
      <c r="J41" s="47"/>
      <c r="K41" s="83">
        <f t="shared" si="1"/>
        <v>36</v>
      </c>
      <c r="L41" s="2">
        <f t="shared" ref="L41:L42" si="17">Y41+AA41+AC41+AE41+AG41+AI41</f>
        <v>2</v>
      </c>
      <c r="M41" s="2">
        <f t="shared" ref="M41:M42" si="18">X41+Z41+AB41+AD41+AF41+AH41</f>
        <v>34</v>
      </c>
      <c r="N41" s="2">
        <f t="shared" ref="N41:N42" si="19">M41-O41</f>
        <v>20</v>
      </c>
      <c r="O41" s="2">
        <v>14</v>
      </c>
      <c r="P41" s="2"/>
      <c r="Q41" s="1"/>
      <c r="R41" s="2"/>
      <c r="S41" s="18"/>
      <c r="T41" s="2"/>
      <c r="U41" s="2"/>
      <c r="V41" s="2"/>
      <c r="W41" s="2"/>
      <c r="X41" s="2"/>
      <c r="Y41" s="2"/>
      <c r="Z41" s="2">
        <v>34</v>
      </c>
      <c r="AA41" s="2">
        <v>2</v>
      </c>
      <c r="AB41" s="2"/>
      <c r="AC41" s="2"/>
      <c r="AD41" s="2"/>
      <c r="AE41" s="2"/>
      <c r="AF41" s="2"/>
      <c r="AG41" s="2"/>
      <c r="AH41" s="2"/>
      <c r="AI41" s="105"/>
      <c r="AJ41" s="33"/>
    </row>
    <row r="42" spans="1:38" ht="20.100000000000001" customHeight="1">
      <c r="A42" s="10" t="s">
        <v>157</v>
      </c>
      <c r="B42" s="11" t="s">
        <v>176</v>
      </c>
      <c r="C42" s="10"/>
      <c r="D42" s="10"/>
      <c r="E42" s="47" t="s">
        <v>35</v>
      </c>
      <c r="F42" s="47"/>
      <c r="G42" s="47"/>
      <c r="H42" s="47"/>
      <c r="I42" s="47"/>
      <c r="J42" s="47"/>
      <c r="K42" s="83">
        <f t="shared" si="1"/>
        <v>38</v>
      </c>
      <c r="L42" s="2">
        <f t="shared" si="17"/>
        <v>2</v>
      </c>
      <c r="M42" s="2">
        <f t="shared" si="18"/>
        <v>36</v>
      </c>
      <c r="N42" s="2">
        <f t="shared" si="19"/>
        <v>22</v>
      </c>
      <c r="O42" s="2">
        <v>14</v>
      </c>
      <c r="P42" s="2"/>
      <c r="Q42" s="1"/>
      <c r="R42" s="2"/>
      <c r="S42" s="18"/>
      <c r="T42" s="2"/>
      <c r="U42" s="2"/>
      <c r="V42" s="2"/>
      <c r="W42" s="2"/>
      <c r="X42" s="2">
        <v>36</v>
      </c>
      <c r="Y42" s="2">
        <v>2</v>
      </c>
      <c r="Z42" s="2"/>
      <c r="AA42" s="2"/>
      <c r="AB42" s="2"/>
      <c r="AC42" s="2"/>
      <c r="AD42" s="2"/>
      <c r="AE42" s="2"/>
      <c r="AF42" s="2"/>
      <c r="AG42" s="2"/>
      <c r="AH42" s="2"/>
      <c r="AI42" s="105"/>
      <c r="AJ42" s="33"/>
    </row>
    <row r="43" spans="1:38" ht="20.100000000000001" customHeight="1">
      <c r="A43" s="81" t="s">
        <v>74</v>
      </c>
      <c r="B43" s="4" t="s">
        <v>158</v>
      </c>
      <c r="C43" s="154" t="s">
        <v>217</v>
      </c>
      <c r="D43" s="155"/>
      <c r="E43" s="155"/>
      <c r="F43" s="155"/>
      <c r="G43" s="155"/>
      <c r="H43" s="155"/>
      <c r="I43" s="155"/>
      <c r="J43" s="156"/>
      <c r="K43" s="3">
        <f>SUM(K44:K57)</f>
        <v>1016</v>
      </c>
      <c r="L43" s="3">
        <f t="shared" ref="L43:N43" si="20">SUM(L44:L57)</f>
        <v>80</v>
      </c>
      <c r="M43" s="3">
        <f t="shared" si="20"/>
        <v>936</v>
      </c>
      <c r="N43" s="3">
        <f t="shared" si="20"/>
        <v>546</v>
      </c>
      <c r="O43" s="3">
        <f>SUM(O44:O57)</f>
        <v>390</v>
      </c>
      <c r="P43" s="3"/>
      <c r="Q43" s="3"/>
      <c r="R43" s="3">
        <f t="shared" ref="R43" si="21">SUM(R44:R57)</f>
        <v>20</v>
      </c>
      <c r="S43" s="3">
        <v>48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05"/>
      <c r="AJ43" s="33"/>
    </row>
    <row r="44" spans="1:38" ht="20.100000000000001" customHeight="1">
      <c r="A44" s="10" t="s">
        <v>147</v>
      </c>
      <c r="B44" s="11" t="s">
        <v>196</v>
      </c>
      <c r="C44" s="10"/>
      <c r="D44" s="10"/>
      <c r="E44" s="10"/>
      <c r="F44" s="10"/>
      <c r="G44" s="10" t="s">
        <v>33</v>
      </c>
      <c r="H44" s="10"/>
      <c r="I44" s="10"/>
      <c r="J44" s="10"/>
      <c r="K44" s="83">
        <f t="shared" si="1"/>
        <v>68</v>
      </c>
      <c r="L44" s="2">
        <f t="shared" ref="L44" si="22">Y44+AA44+AC44+AE44+AG44+AI44</f>
        <v>4</v>
      </c>
      <c r="M44" s="2">
        <f t="shared" ref="M44" si="23">X44+Z44+AB44+AD44+AF44+AH44</f>
        <v>64</v>
      </c>
      <c r="N44" s="2">
        <f t="shared" ref="N44" si="24">M44-O44</f>
        <v>40</v>
      </c>
      <c r="O44" s="2">
        <v>24</v>
      </c>
      <c r="P44" s="2"/>
      <c r="Q44" s="1"/>
      <c r="R44" s="2">
        <v>4</v>
      </c>
      <c r="S44" s="18"/>
      <c r="T44" s="2"/>
      <c r="U44" s="2"/>
      <c r="V44" s="2"/>
      <c r="W44" s="2"/>
      <c r="X44" s="2"/>
      <c r="Y44" s="2"/>
      <c r="Z44" s="2">
        <v>30</v>
      </c>
      <c r="AA44" s="2">
        <v>2</v>
      </c>
      <c r="AB44" s="2">
        <v>34</v>
      </c>
      <c r="AC44" s="2">
        <v>2</v>
      </c>
      <c r="AD44" s="2"/>
      <c r="AE44" s="2"/>
      <c r="AF44" s="2"/>
      <c r="AG44" s="2"/>
      <c r="AH44" s="2"/>
      <c r="AI44" s="105"/>
      <c r="AJ44" s="33"/>
    </row>
    <row r="45" spans="1:38" ht="20.100000000000001" customHeight="1">
      <c r="A45" s="10" t="s">
        <v>148</v>
      </c>
      <c r="B45" s="90" t="s">
        <v>187</v>
      </c>
      <c r="C45" s="10"/>
      <c r="D45" s="10"/>
      <c r="E45" s="10"/>
      <c r="F45" s="10"/>
      <c r="G45" s="10" t="s">
        <v>33</v>
      </c>
      <c r="H45" s="10"/>
      <c r="I45" s="10"/>
      <c r="J45" s="10"/>
      <c r="K45" s="83">
        <f t="shared" si="1"/>
        <v>118</v>
      </c>
      <c r="L45" s="2">
        <f t="shared" ref="L45:L57" si="25">Y45+AA45+AC45+AE45+AG45+AI45</f>
        <v>12</v>
      </c>
      <c r="M45" s="2">
        <f t="shared" ref="M45:M57" si="26">X45+Z45+AB45+AD45+AF45+AH45</f>
        <v>106</v>
      </c>
      <c r="N45" s="2">
        <f t="shared" ref="N45:N57" si="27">M45-O45</f>
        <v>60</v>
      </c>
      <c r="O45" s="2">
        <v>46</v>
      </c>
      <c r="P45" s="2"/>
      <c r="Q45" s="1"/>
      <c r="R45" s="2">
        <v>4</v>
      </c>
      <c r="S45" s="18"/>
      <c r="T45" s="2"/>
      <c r="U45" s="2"/>
      <c r="V45" s="2"/>
      <c r="W45" s="2"/>
      <c r="X45" s="2"/>
      <c r="Y45" s="2"/>
      <c r="Z45" s="2">
        <v>42</v>
      </c>
      <c r="AA45" s="2">
        <v>6</v>
      </c>
      <c r="AB45" s="2">
        <v>64</v>
      </c>
      <c r="AC45" s="2">
        <v>6</v>
      </c>
      <c r="AD45" s="2"/>
      <c r="AE45" s="2"/>
      <c r="AF45" s="2"/>
      <c r="AG45" s="2"/>
      <c r="AH45" s="2"/>
      <c r="AI45" s="105"/>
      <c r="AJ45" s="33"/>
    </row>
    <row r="46" spans="1:38" ht="21" customHeight="1">
      <c r="A46" s="10" t="s">
        <v>149</v>
      </c>
      <c r="B46" s="11" t="s">
        <v>180</v>
      </c>
      <c r="C46" s="10"/>
      <c r="D46" s="10"/>
      <c r="E46" s="10" t="s">
        <v>33</v>
      </c>
      <c r="F46" s="10"/>
      <c r="G46" s="10"/>
      <c r="H46" s="10"/>
      <c r="I46" s="10"/>
      <c r="J46" s="10"/>
      <c r="K46" s="83">
        <f t="shared" si="1"/>
        <v>50</v>
      </c>
      <c r="L46" s="2">
        <f t="shared" si="25"/>
        <v>2</v>
      </c>
      <c r="M46" s="2">
        <f t="shared" si="26"/>
        <v>48</v>
      </c>
      <c r="N46" s="2">
        <f t="shared" si="27"/>
        <v>28</v>
      </c>
      <c r="O46" s="2">
        <v>20</v>
      </c>
      <c r="P46" s="2"/>
      <c r="Q46" s="1"/>
      <c r="R46" s="2"/>
      <c r="S46" s="18"/>
      <c r="T46" s="2"/>
      <c r="U46" s="2"/>
      <c r="V46" s="2"/>
      <c r="W46" s="2"/>
      <c r="X46" s="2">
        <v>48</v>
      </c>
      <c r="Y46" s="2">
        <v>2</v>
      </c>
      <c r="Z46" s="2"/>
      <c r="AA46" s="2"/>
      <c r="AB46" s="2"/>
      <c r="AC46" s="2"/>
      <c r="AD46" s="2"/>
      <c r="AE46" s="2"/>
      <c r="AF46" s="2"/>
      <c r="AG46" s="2"/>
      <c r="AH46" s="2"/>
      <c r="AI46" s="105"/>
      <c r="AJ46" s="33"/>
    </row>
    <row r="47" spans="1:38" ht="20.100000000000001" customHeight="1">
      <c r="A47" s="10" t="s">
        <v>150</v>
      </c>
      <c r="B47" s="11" t="s">
        <v>186</v>
      </c>
      <c r="C47" s="10"/>
      <c r="D47" s="10"/>
      <c r="E47" s="10"/>
      <c r="F47" s="10"/>
      <c r="G47" s="10"/>
      <c r="H47" s="10" t="s">
        <v>33</v>
      </c>
      <c r="I47" s="10"/>
      <c r="J47" s="10"/>
      <c r="K47" s="83">
        <f t="shared" si="1"/>
        <v>114</v>
      </c>
      <c r="L47" s="2">
        <f t="shared" si="25"/>
        <v>10</v>
      </c>
      <c r="M47" s="2">
        <f t="shared" si="26"/>
        <v>104</v>
      </c>
      <c r="N47" s="2">
        <f t="shared" si="27"/>
        <v>52</v>
      </c>
      <c r="O47" s="2">
        <v>52</v>
      </c>
      <c r="P47" s="2"/>
      <c r="Q47" s="1"/>
      <c r="R47" s="2">
        <v>4</v>
      </c>
      <c r="S47" s="18"/>
      <c r="T47" s="2"/>
      <c r="U47" s="2"/>
      <c r="V47" s="2"/>
      <c r="W47" s="2"/>
      <c r="X47" s="2"/>
      <c r="Y47" s="2"/>
      <c r="Z47" s="2"/>
      <c r="AA47" s="2"/>
      <c r="AB47" s="2">
        <v>40</v>
      </c>
      <c r="AC47" s="2">
        <v>4</v>
      </c>
      <c r="AD47" s="2">
        <v>64</v>
      </c>
      <c r="AE47" s="2">
        <v>6</v>
      </c>
      <c r="AF47" s="2"/>
      <c r="AG47" s="2"/>
      <c r="AH47" s="2"/>
      <c r="AI47" s="105"/>
      <c r="AJ47" s="33"/>
    </row>
    <row r="48" spans="1:38" ht="34.5" customHeight="1">
      <c r="A48" s="10" t="s">
        <v>181</v>
      </c>
      <c r="B48" s="11" t="s">
        <v>168</v>
      </c>
      <c r="C48" s="10"/>
      <c r="D48" s="10"/>
      <c r="E48" s="10"/>
      <c r="F48" s="10"/>
      <c r="G48" s="10"/>
      <c r="H48" s="10"/>
      <c r="I48" s="10"/>
      <c r="J48" s="10" t="s">
        <v>35</v>
      </c>
      <c r="K48" s="83">
        <f t="shared" si="1"/>
        <v>36</v>
      </c>
      <c r="L48" s="2">
        <f t="shared" si="25"/>
        <v>2</v>
      </c>
      <c r="M48" s="2">
        <f t="shared" si="26"/>
        <v>34</v>
      </c>
      <c r="N48" s="2">
        <f t="shared" si="27"/>
        <v>20</v>
      </c>
      <c r="O48" s="2">
        <v>14</v>
      </c>
      <c r="P48" s="2"/>
      <c r="Q48" s="1"/>
      <c r="R48" s="2"/>
      <c r="S48" s="18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34</v>
      </c>
      <c r="AI48" s="39">
        <v>2</v>
      </c>
      <c r="AJ48" s="33"/>
    </row>
    <row r="49" spans="1:255" ht="20.100000000000001" customHeight="1">
      <c r="A49" s="10" t="s">
        <v>151</v>
      </c>
      <c r="B49" s="11" t="s">
        <v>152</v>
      </c>
      <c r="C49" s="10"/>
      <c r="D49" s="10"/>
      <c r="E49" s="10"/>
      <c r="F49" s="10" t="s">
        <v>35</v>
      </c>
      <c r="G49" s="10"/>
      <c r="H49" s="10"/>
      <c r="I49" s="10"/>
      <c r="J49" s="10"/>
      <c r="K49" s="83">
        <f t="shared" si="1"/>
        <v>68</v>
      </c>
      <c r="L49" s="2">
        <f t="shared" si="25"/>
        <v>0</v>
      </c>
      <c r="M49" s="2">
        <f t="shared" si="26"/>
        <v>68</v>
      </c>
      <c r="N49" s="2">
        <f t="shared" si="27"/>
        <v>42</v>
      </c>
      <c r="O49" s="2">
        <v>26</v>
      </c>
      <c r="P49" s="2"/>
      <c r="Q49" s="1"/>
      <c r="R49" s="2"/>
      <c r="S49" s="18"/>
      <c r="T49" s="2"/>
      <c r="U49" s="2"/>
      <c r="V49" s="2"/>
      <c r="W49" s="2"/>
      <c r="X49" s="2"/>
      <c r="Y49" s="2"/>
      <c r="Z49" s="2">
        <v>68</v>
      </c>
      <c r="AA49" s="2"/>
      <c r="AB49" s="2"/>
      <c r="AC49" s="2"/>
      <c r="AD49" s="2"/>
      <c r="AE49" s="2"/>
      <c r="AF49" s="2"/>
      <c r="AG49" s="2"/>
      <c r="AH49" s="2"/>
      <c r="AI49" s="39"/>
      <c r="AJ49" s="33"/>
    </row>
    <row r="50" spans="1:255" ht="24" customHeight="1">
      <c r="A50" s="10" t="s">
        <v>185</v>
      </c>
      <c r="B50" s="11" t="s">
        <v>184</v>
      </c>
      <c r="C50" s="10"/>
      <c r="D50" s="10"/>
      <c r="E50" s="10"/>
      <c r="F50" s="10"/>
      <c r="G50" s="10"/>
      <c r="H50" s="10"/>
      <c r="I50" s="10" t="s">
        <v>35</v>
      </c>
      <c r="J50" s="10"/>
      <c r="K50" s="83">
        <f t="shared" si="1"/>
        <v>38</v>
      </c>
      <c r="L50" s="2">
        <f t="shared" si="25"/>
        <v>2</v>
      </c>
      <c r="M50" s="2">
        <f t="shared" si="26"/>
        <v>36</v>
      </c>
      <c r="N50" s="2">
        <f t="shared" si="27"/>
        <v>22</v>
      </c>
      <c r="O50" s="2">
        <v>14</v>
      </c>
      <c r="P50" s="2"/>
      <c r="Q50" s="1"/>
      <c r="R50" s="2"/>
      <c r="S50" s="18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>
        <v>36</v>
      </c>
      <c r="AG50" s="2">
        <v>2</v>
      </c>
      <c r="AH50" s="2"/>
      <c r="AI50" s="39"/>
      <c r="AJ50" s="33"/>
    </row>
    <row r="51" spans="1:255" ht="24" customHeight="1">
      <c r="A51" s="10" t="s">
        <v>188</v>
      </c>
      <c r="B51" s="90" t="s">
        <v>189</v>
      </c>
      <c r="C51" s="10"/>
      <c r="D51" s="10"/>
      <c r="E51" s="10"/>
      <c r="F51" s="10"/>
      <c r="G51" s="10"/>
      <c r="H51" s="10" t="s">
        <v>33</v>
      </c>
      <c r="I51" s="10"/>
      <c r="J51" s="10"/>
      <c r="K51" s="83">
        <f t="shared" si="1"/>
        <v>88</v>
      </c>
      <c r="L51" s="2">
        <f t="shared" si="25"/>
        <v>6</v>
      </c>
      <c r="M51" s="2">
        <f t="shared" si="26"/>
        <v>82</v>
      </c>
      <c r="N51" s="2">
        <f t="shared" si="27"/>
        <v>52</v>
      </c>
      <c r="O51" s="2">
        <v>30</v>
      </c>
      <c r="P51" s="2"/>
      <c r="Q51" s="1"/>
      <c r="R51" s="2">
        <v>4</v>
      </c>
      <c r="S51" s="18"/>
      <c r="T51" s="2"/>
      <c r="U51" s="2"/>
      <c r="V51" s="2"/>
      <c r="W51" s="2"/>
      <c r="X51" s="2"/>
      <c r="Y51" s="2"/>
      <c r="Z51" s="2"/>
      <c r="AA51" s="2"/>
      <c r="AB51" s="2">
        <v>36</v>
      </c>
      <c r="AC51" s="2">
        <v>2</v>
      </c>
      <c r="AD51" s="2">
        <v>46</v>
      </c>
      <c r="AE51" s="2">
        <v>4</v>
      </c>
      <c r="AF51" s="2"/>
      <c r="AG51" s="2"/>
      <c r="AH51" s="2"/>
      <c r="AI51" s="105"/>
      <c r="AJ51" s="33"/>
    </row>
    <row r="52" spans="1:255" ht="33" customHeight="1">
      <c r="A52" s="10" t="s">
        <v>183</v>
      </c>
      <c r="B52" s="11" t="s">
        <v>182</v>
      </c>
      <c r="C52" s="10"/>
      <c r="D52" s="10"/>
      <c r="E52" s="10"/>
      <c r="F52" s="10" t="s">
        <v>35</v>
      </c>
      <c r="G52" s="10"/>
      <c r="H52" s="10"/>
      <c r="I52" s="10"/>
      <c r="J52" s="10"/>
      <c r="K52" s="83">
        <f t="shared" si="1"/>
        <v>58</v>
      </c>
      <c r="L52" s="2">
        <f t="shared" si="25"/>
        <v>6</v>
      </c>
      <c r="M52" s="2">
        <f t="shared" si="26"/>
        <v>52</v>
      </c>
      <c r="N52" s="2">
        <f t="shared" si="27"/>
        <v>38</v>
      </c>
      <c r="O52" s="2">
        <v>14</v>
      </c>
      <c r="P52" s="2"/>
      <c r="Q52" s="1"/>
      <c r="R52" s="2"/>
      <c r="S52" s="18"/>
      <c r="T52" s="2"/>
      <c r="U52" s="2"/>
      <c r="V52" s="2"/>
      <c r="W52" s="2"/>
      <c r="X52" s="2"/>
      <c r="Y52" s="2"/>
      <c r="Z52" s="2">
        <v>52</v>
      </c>
      <c r="AA52" s="2">
        <v>6</v>
      </c>
      <c r="AB52" s="2"/>
      <c r="AC52" s="6"/>
      <c r="AD52" s="2"/>
      <c r="AE52" s="2"/>
      <c r="AF52" s="2"/>
      <c r="AG52" s="2"/>
      <c r="AH52" s="2"/>
      <c r="AI52" s="105"/>
      <c r="AJ52" s="33"/>
    </row>
    <row r="53" spans="1:255" ht="20.100000000000001" customHeight="1">
      <c r="A53" s="10" t="s">
        <v>169</v>
      </c>
      <c r="B53" s="11" t="s">
        <v>179</v>
      </c>
      <c r="C53" s="10"/>
      <c r="D53" s="10"/>
      <c r="E53" s="10" t="s">
        <v>35</v>
      </c>
      <c r="F53" s="10"/>
      <c r="G53" s="10"/>
      <c r="H53" s="10"/>
      <c r="I53" s="10"/>
      <c r="J53" s="10"/>
      <c r="K53" s="83">
        <f t="shared" si="1"/>
        <v>60</v>
      </c>
      <c r="L53" s="2">
        <f t="shared" si="25"/>
        <v>6</v>
      </c>
      <c r="M53" s="2">
        <f t="shared" si="26"/>
        <v>54</v>
      </c>
      <c r="N53" s="2">
        <f t="shared" si="27"/>
        <v>40</v>
      </c>
      <c r="O53" s="2">
        <v>14</v>
      </c>
      <c r="P53" s="2"/>
      <c r="Q53" s="1"/>
      <c r="R53" s="2"/>
      <c r="S53" s="18"/>
      <c r="T53" s="2"/>
      <c r="U53" s="2"/>
      <c r="V53" s="2"/>
      <c r="W53" s="2"/>
      <c r="X53" s="2">
        <v>54</v>
      </c>
      <c r="Y53" s="2">
        <v>6</v>
      </c>
      <c r="Z53" s="2"/>
      <c r="AA53" s="2"/>
      <c r="AB53" s="2"/>
      <c r="AC53" s="2"/>
      <c r="AD53" s="2"/>
      <c r="AE53" s="2"/>
      <c r="AF53" s="2"/>
      <c r="AG53" s="2"/>
      <c r="AH53" s="2"/>
      <c r="AI53" s="105"/>
      <c r="AJ53" s="33"/>
      <c r="AM53" s="16"/>
      <c r="AN53" s="16"/>
      <c r="AO53" s="16"/>
    </row>
    <row r="54" spans="1:255" ht="20.100000000000001" customHeight="1">
      <c r="A54" s="10" t="s">
        <v>178</v>
      </c>
      <c r="B54" s="11" t="s">
        <v>177</v>
      </c>
      <c r="C54" s="10"/>
      <c r="D54" s="10"/>
      <c r="E54" s="10"/>
      <c r="F54" s="10" t="s">
        <v>33</v>
      </c>
      <c r="G54" s="10"/>
      <c r="H54" s="10"/>
      <c r="I54" s="10"/>
      <c r="J54" s="10"/>
      <c r="K54" s="83">
        <f t="shared" si="1"/>
        <v>104</v>
      </c>
      <c r="L54" s="2">
        <f t="shared" si="25"/>
        <v>12</v>
      </c>
      <c r="M54" s="2">
        <f t="shared" si="26"/>
        <v>92</v>
      </c>
      <c r="N54" s="2">
        <f t="shared" si="27"/>
        <v>52</v>
      </c>
      <c r="O54" s="2">
        <v>40</v>
      </c>
      <c r="P54" s="2"/>
      <c r="Q54" s="1"/>
      <c r="R54" s="2"/>
      <c r="S54" s="18"/>
      <c r="T54" s="2"/>
      <c r="U54" s="2"/>
      <c r="V54" s="2"/>
      <c r="W54" s="2"/>
      <c r="X54" s="2">
        <v>52</v>
      </c>
      <c r="Y54" s="2">
        <v>8</v>
      </c>
      <c r="Z54" s="2">
        <v>40</v>
      </c>
      <c r="AA54" s="2">
        <v>4</v>
      </c>
      <c r="AB54" s="2"/>
      <c r="AC54" s="2"/>
      <c r="AD54" s="2"/>
      <c r="AE54" s="2"/>
      <c r="AF54" s="2"/>
      <c r="AG54" s="2"/>
      <c r="AH54" s="2"/>
      <c r="AI54" s="105"/>
      <c r="AJ54" s="33"/>
    </row>
    <row r="55" spans="1:255" ht="20.100000000000001" customHeight="1">
      <c r="A55" s="10" t="s">
        <v>190</v>
      </c>
      <c r="B55" s="90" t="s">
        <v>193</v>
      </c>
      <c r="C55" s="10"/>
      <c r="D55" s="10"/>
      <c r="E55" s="10"/>
      <c r="F55" s="10" t="s">
        <v>33</v>
      </c>
      <c r="G55" s="10"/>
      <c r="H55" s="10"/>
      <c r="I55" s="10"/>
      <c r="J55" s="10"/>
      <c r="K55" s="83">
        <f t="shared" si="1"/>
        <v>80</v>
      </c>
      <c r="L55" s="2">
        <f t="shared" si="25"/>
        <v>6</v>
      </c>
      <c r="M55" s="2">
        <f t="shared" si="26"/>
        <v>74</v>
      </c>
      <c r="N55" s="2">
        <f t="shared" si="27"/>
        <v>42</v>
      </c>
      <c r="O55" s="2">
        <v>32</v>
      </c>
      <c r="P55" s="2"/>
      <c r="Q55" s="1"/>
      <c r="R55" s="2"/>
      <c r="S55" s="18"/>
      <c r="T55" s="2"/>
      <c r="U55" s="2"/>
      <c r="V55" s="2"/>
      <c r="W55" s="2"/>
      <c r="X55" s="2">
        <v>40</v>
      </c>
      <c r="Y55" s="2">
        <v>4</v>
      </c>
      <c r="Z55" s="2">
        <v>34</v>
      </c>
      <c r="AA55" s="2">
        <v>2</v>
      </c>
      <c r="AB55" s="2"/>
      <c r="AC55" s="2"/>
      <c r="AD55" s="2"/>
      <c r="AE55" s="2"/>
      <c r="AF55" s="2"/>
      <c r="AG55" s="2"/>
      <c r="AH55" s="2"/>
      <c r="AI55" s="105"/>
      <c r="AJ55" s="33"/>
    </row>
    <row r="56" spans="1:255" ht="20.100000000000001" customHeight="1">
      <c r="A56" s="10" t="s">
        <v>191</v>
      </c>
      <c r="B56" s="11" t="s">
        <v>194</v>
      </c>
      <c r="C56" s="10"/>
      <c r="D56" s="10"/>
      <c r="E56" s="10"/>
      <c r="F56" s="10" t="s">
        <v>33</v>
      </c>
      <c r="G56" s="10"/>
      <c r="H56" s="10"/>
      <c r="I56" s="10"/>
      <c r="J56" s="10"/>
      <c r="K56" s="83">
        <f t="shared" si="1"/>
        <v>98</v>
      </c>
      <c r="L56" s="2">
        <f t="shared" si="25"/>
        <v>10</v>
      </c>
      <c r="M56" s="2">
        <f t="shared" si="26"/>
        <v>88</v>
      </c>
      <c r="N56" s="2">
        <f t="shared" si="27"/>
        <v>56</v>
      </c>
      <c r="O56" s="2">
        <v>32</v>
      </c>
      <c r="P56" s="2"/>
      <c r="Q56" s="1"/>
      <c r="R56" s="2">
        <v>4</v>
      </c>
      <c r="S56" s="18"/>
      <c r="T56" s="2"/>
      <c r="U56" s="2"/>
      <c r="V56" s="2"/>
      <c r="W56" s="2"/>
      <c r="X56" s="2">
        <v>46</v>
      </c>
      <c r="Y56" s="2">
        <v>6</v>
      </c>
      <c r="Z56" s="2">
        <v>42</v>
      </c>
      <c r="AA56" s="2">
        <v>4</v>
      </c>
      <c r="AB56" s="2"/>
      <c r="AC56" s="2"/>
      <c r="AD56" s="2"/>
      <c r="AE56" s="2"/>
      <c r="AF56" s="2"/>
      <c r="AG56" s="2"/>
      <c r="AH56" s="2"/>
      <c r="AI56" s="105"/>
      <c r="AJ56" s="33"/>
    </row>
    <row r="57" spans="1:255" ht="20.100000000000001" customHeight="1">
      <c r="A57" s="40" t="s">
        <v>192</v>
      </c>
      <c r="B57" s="13" t="s">
        <v>46</v>
      </c>
      <c r="C57" s="10"/>
      <c r="D57" s="10"/>
      <c r="E57" s="10"/>
      <c r="F57" s="10"/>
      <c r="G57" s="10"/>
      <c r="H57" s="10"/>
      <c r="I57" s="10"/>
      <c r="J57" s="10" t="s">
        <v>47</v>
      </c>
      <c r="K57" s="83">
        <f t="shared" si="1"/>
        <v>36</v>
      </c>
      <c r="L57" s="2">
        <f t="shared" si="25"/>
        <v>2</v>
      </c>
      <c r="M57" s="2">
        <f t="shared" si="26"/>
        <v>34</v>
      </c>
      <c r="N57" s="2">
        <f t="shared" si="27"/>
        <v>2</v>
      </c>
      <c r="O57" s="2">
        <v>32</v>
      </c>
      <c r="P57" s="2"/>
      <c r="Q57" s="1"/>
      <c r="R57" s="2"/>
      <c r="S57" s="18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v>34</v>
      </c>
      <c r="AI57" s="39">
        <v>2</v>
      </c>
      <c r="AJ57" s="33"/>
    </row>
    <row r="58" spans="1:255" s="30" customFormat="1" ht="22.5" customHeight="1">
      <c r="A58" s="12" t="s">
        <v>48</v>
      </c>
      <c r="B58" s="41" t="s">
        <v>75</v>
      </c>
      <c r="C58" s="154" t="s">
        <v>219</v>
      </c>
      <c r="D58" s="155"/>
      <c r="E58" s="155"/>
      <c r="F58" s="155"/>
      <c r="G58" s="155"/>
      <c r="H58" s="155"/>
      <c r="I58" s="155"/>
      <c r="J58" s="156"/>
      <c r="K58" s="1">
        <f t="shared" ref="K58:N58" si="28">K59+K80</f>
        <v>2290</v>
      </c>
      <c r="L58" s="1">
        <f t="shared" si="28"/>
        <v>108</v>
      </c>
      <c r="M58" s="1">
        <f t="shared" si="28"/>
        <v>2182</v>
      </c>
      <c r="N58" s="1">
        <f t="shared" si="28"/>
        <v>574</v>
      </c>
      <c r="O58" s="1">
        <f>O59+O80</f>
        <v>628</v>
      </c>
      <c r="P58" s="1">
        <f t="shared" ref="P58:S58" si="29">P59+P80</f>
        <v>80</v>
      </c>
      <c r="Q58" s="1">
        <f t="shared" si="29"/>
        <v>900</v>
      </c>
      <c r="R58" s="1">
        <f t="shared" si="29"/>
        <v>86</v>
      </c>
      <c r="S58" s="1">
        <f t="shared" si="29"/>
        <v>54</v>
      </c>
      <c r="T58" s="1"/>
      <c r="U58" s="1"/>
      <c r="V58" s="1"/>
      <c r="W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03"/>
      <c r="AJ58" s="33"/>
      <c r="AL58" s="31"/>
    </row>
    <row r="59" spans="1:255" s="37" customFormat="1" ht="24.95" customHeight="1">
      <c r="A59" s="12" t="s">
        <v>49</v>
      </c>
      <c r="B59" s="41" t="s">
        <v>50</v>
      </c>
      <c r="C59" s="154" t="s">
        <v>218</v>
      </c>
      <c r="D59" s="155"/>
      <c r="E59" s="155"/>
      <c r="F59" s="155"/>
      <c r="G59" s="155"/>
      <c r="H59" s="155"/>
      <c r="I59" s="155"/>
      <c r="J59" s="156"/>
      <c r="K59" s="1">
        <f>K60+K67+K74</f>
        <v>2146</v>
      </c>
      <c r="L59" s="1">
        <f t="shared" ref="L59:N59" si="30">L60+L67+L74</f>
        <v>108</v>
      </c>
      <c r="M59" s="1">
        <f t="shared" si="30"/>
        <v>2038</v>
      </c>
      <c r="N59" s="1">
        <f t="shared" si="30"/>
        <v>574</v>
      </c>
      <c r="O59" s="1">
        <f>O60+O67+O74</f>
        <v>628</v>
      </c>
      <c r="P59" s="1">
        <f t="shared" ref="P59:S59" si="31">P60+P67+P74</f>
        <v>80</v>
      </c>
      <c r="Q59" s="1">
        <f t="shared" si="31"/>
        <v>756</v>
      </c>
      <c r="R59" s="1">
        <f t="shared" si="31"/>
        <v>86</v>
      </c>
      <c r="S59" s="1">
        <f t="shared" si="31"/>
        <v>54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04"/>
      <c r="AJ59" s="33"/>
      <c r="AL59" s="38"/>
    </row>
    <row r="60" spans="1:255" s="30" customFormat="1" ht="33" customHeight="1">
      <c r="A60" s="12" t="s">
        <v>51</v>
      </c>
      <c r="B60" s="91" t="s">
        <v>197</v>
      </c>
      <c r="C60" s="92"/>
      <c r="D60" s="77"/>
      <c r="E60" s="77"/>
      <c r="F60" s="77"/>
      <c r="G60" s="77"/>
      <c r="H60" s="71" t="s">
        <v>160</v>
      </c>
      <c r="I60" s="77"/>
      <c r="K60" s="1">
        <f>SUM(K61:K66)</f>
        <v>790</v>
      </c>
      <c r="L60" s="1">
        <f t="shared" ref="L60:R60" si="32">SUM(L61:L66)</f>
        <v>48</v>
      </c>
      <c r="M60" s="1">
        <f t="shared" si="32"/>
        <v>742</v>
      </c>
      <c r="N60" s="1">
        <f t="shared" si="32"/>
        <v>218</v>
      </c>
      <c r="O60" s="1">
        <f t="shared" si="32"/>
        <v>242</v>
      </c>
      <c r="P60" s="1">
        <f t="shared" si="32"/>
        <v>30</v>
      </c>
      <c r="Q60" s="1">
        <f t="shared" si="32"/>
        <v>252</v>
      </c>
      <c r="R60" s="1">
        <f t="shared" si="32"/>
        <v>30</v>
      </c>
      <c r="S60" s="1">
        <v>18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03"/>
      <c r="AJ60" s="33"/>
      <c r="AL60" s="31"/>
    </row>
    <row r="61" spans="1:255" ht="26.25" customHeight="1">
      <c r="A61" s="10" t="s">
        <v>52</v>
      </c>
      <c r="B61" s="93" t="s">
        <v>198</v>
      </c>
      <c r="C61" s="94"/>
      <c r="D61" s="10"/>
      <c r="E61" s="10"/>
      <c r="F61" s="10"/>
      <c r="G61" s="10"/>
      <c r="H61" s="10" t="s">
        <v>33</v>
      </c>
      <c r="I61" s="10"/>
      <c r="J61" s="10"/>
      <c r="K61" s="83">
        <f t="shared" ref="K61:K79" si="33">L61+M61</f>
        <v>122</v>
      </c>
      <c r="L61" s="2">
        <f t="shared" ref="L61" si="34">Y61+AA61+AC61+AE61+AG61+AI61</f>
        <v>8</v>
      </c>
      <c r="M61" s="2">
        <f t="shared" ref="M61" si="35">X61+Z61+AB61+AD61+AF61+AH61</f>
        <v>114</v>
      </c>
      <c r="N61" s="2">
        <f t="shared" ref="N61" si="36">M61-O61</f>
        <v>64</v>
      </c>
      <c r="O61" s="2">
        <v>50</v>
      </c>
      <c r="P61" s="2"/>
      <c r="Q61" s="1"/>
      <c r="R61" s="2">
        <v>4</v>
      </c>
      <c r="S61" s="2"/>
      <c r="T61" s="2"/>
      <c r="U61" s="2"/>
      <c r="V61" s="2"/>
      <c r="W61" s="2"/>
      <c r="X61" s="2"/>
      <c r="Y61" s="2"/>
      <c r="Z61" s="2">
        <v>44</v>
      </c>
      <c r="AA61" s="2">
        <v>4</v>
      </c>
      <c r="AB61" s="2">
        <v>36</v>
      </c>
      <c r="AC61" s="2">
        <v>2</v>
      </c>
      <c r="AD61" s="2">
        <v>34</v>
      </c>
      <c r="AE61" s="2">
        <v>2</v>
      </c>
      <c r="AF61" s="2"/>
      <c r="AG61" s="2"/>
      <c r="AH61" s="2"/>
      <c r="AI61" s="105"/>
      <c r="AJ61" s="33"/>
    </row>
    <row r="62" spans="1:255" ht="34.5" customHeight="1">
      <c r="A62" s="10" t="s">
        <v>154</v>
      </c>
      <c r="B62" s="93" t="s">
        <v>199</v>
      </c>
      <c r="C62" s="94"/>
      <c r="D62" s="10"/>
      <c r="E62" s="10"/>
      <c r="F62" s="10"/>
      <c r="G62" s="10"/>
      <c r="H62" s="10" t="s">
        <v>114</v>
      </c>
      <c r="I62" s="10"/>
      <c r="J62" s="10"/>
      <c r="K62" s="83">
        <f t="shared" si="33"/>
        <v>272</v>
      </c>
      <c r="L62" s="2">
        <f t="shared" ref="L62" si="37">Y62+AA62+AC62+AE62+AG62+AI62</f>
        <v>30</v>
      </c>
      <c r="M62" s="2">
        <f t="shared" ref="M62" si="38">X62+Z62+AB62+AD62+AF62+AH62</f>
        <v>242</v>
      </c>
      <c r="N62" s="2">
        <f>M62-O62-P62</f>
        <v>92</v>
      </c>
      <c r="O62" s="2">
        <v>120</v>
      </c>
      <c r="P62" s="2">
        <v>30</v>
      </c>
      <c r="Q62" s="1"/>
      <c r="R62" s="2">
        <v>22</v>
      </c>
      <c r="S62" s="2"/>
      <c r="T62" s="2"/>
      <c r="U62" s="2"/>
      <c r="V62" s="2"/>
      <c r="W62" s="2"/>
      <c r="X62" s="2"/>
      <c r="Y62" s="2"/>
      <c r="Z62" s="2">
        <v>94</v>
      </c>
      <c r="AA62" s="2">
        <v>16</v>
      </c>
      <c r="AB62" s="39">
        <v>66</v>
      </c>
      <c r="AC62" s="39">
        <v>4</v>
      </c>
      <c r="AD62" s="2">
        <v>82</v>
      </c>
      <c r="AE62" s="2">
        <v>10</v>
      </c>
      <c r="AF62" s="2"/>
      <c r="AG62" s="2"/>
      <c r="AH62" s="2"/>
      <c r="AI62" s="105"/>
      <c r="AJ62" s="33"/>
    </row>
    <row r="63" spans="1:255" s="45" customFormat="1" ht="30.75" customHeight="1">
      <c r="A63" s="42" t="s">
        <v>170</v>
      </c>
      <c r="B63" s="95" t="s">
        <v>201</v>
      </c>
      <c r="C63" s="96"/>
      <c r="D63" s="42"/>
      <c r="E63" s="42"/>
      <c r="F63" s="42"/>
      <c r="G63" s="42"/>
      <c r="H63" s="42" t="s">
        <v>114</v>
      </c>
      <c r="I63" s="42"/>
      <c r="J63" s="42"/>
      <c r="K63" s="83">
        <f t="shared" si="33"/>
        <v>80</v>
      </c>
      <c r="L63" s="2">
        <f t="shared" ref="L63:L64" si="39">Y63+AA63+AC63+AE63+AG63+AI63</f>
        <v>6</v>
      </c>
      <c r="M63" s="2">
        <f t="shared" ref="M63:M64" si="40">X63+Z63+AB63+AD63+AF63+AH63</f>
        <v>74</v>
      </c>
      <c r="N63" s="2">
        <f t="shared" ref="N63:N64" si="41">M63-O63</f>
        <v>42</v>
      </c>
      <c r="O63" s="2">
        <v>32</v>
      </c>
      <c r="P63" s="83"/>
      <c r="Q63" s="3"/>
      <c r="R63" s="83">
        <v>4</v>
      </c>
      <c r="S63" s="83"/>
      <c r="T63" s="83"/>
      <c r="U63" s="83"/>
      <c r="V63" s="83"/>
      <c r="W63" s="83"/>
      <c r="X63" s="83"/>
      <c r="Y63" s="83"/>
      <c r="Z63" s="83"/>
      <c r="AA63" s="83"/>
      <c r="AB63" s="83">
        <v>34</v>
      </c>
      <c r="AC63" s="39">
        <v>2</v>
      </c>
      <c r="AD63" s="34">
        <v>40</v>
      </c>
      <c r="AE63" s="83">
        <v>4</v>
      </c>
      <c r="AF63" s="83"/>
      <c r="AG63" s="83"/>
      <c r="AH63" s="83"/>
      <c r="AI63" s="106"/>
      <c r="AJ63" s="33"/>
      <c r="AK63" s="43"/>
      <c r="AL63" s="44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</row>
    <row r="64" spans="1:255" s="45" customFormat="1" ht="21" customHeight="1">
      <c r="A64" s="42" t="s">
        <v>171</v>
      </c>
      <c r="B64" s="95" t="s">
        <v>200</v>
      </c>
      <c r="C64" s="96"/>
      <c r="D64" s="42"/>
      <c r="E64" s="42"/>
      <c r="F64" s="42"/>
      <c r="G64" s="42" t="s">
        <v>35</v>
      </c>
      <c r="H64" s="42"/>
      <c r="I64" s="42"/>
      <c r="J64" s="42"/>
      <c r="K64" s="83">
        <f t="shared" si="33"/>
        <v>64</v>
      </c>
      <c r="L64" s="2">
        <f t="shared" si="39"/>
        <v>4</v>
      </c>
      <c r="M64" s="2">
        <f t="shared" si="40"/>
        <v>60</v>
      </c>
      <c r="N64" s="2">
        <f t="shared" si="41"/>
        <v>20</v>
      </c>
      <c r="O64" s="2">
        <v>40</v>
      </c>
      <c r="P64" s="83"/>
      <c r="Q64" s="3"/>
      <c r="R64" s="83"/>
      <c r="S64" s="83"/>
      <c r="T64" s="83"/>
      <c r="U64" s="83"/>
      <c r="V64" s="83"/>
      <c r="W64" s="83"/>
      <c r="X64" s="83"/>
      <c r="Y64" s="83"/>
      <c r="Z64" s="83">
        <v>30</v>
      </c>
      <c r="AA64" s="83">
        <v>2</v>
      </c>
      <c r="AB64" s="34">
        <v>30</v>
      </c>
      <c r="AC64" s="39">
        <v>2</v>
      </c>
      <c r="AD64" s="83"/>
      <c r="AE64" s="83"/>
      <c r="AF64" s="83"/>
      <c r="AG64" s="83"/>
      <c r="AH64" s="83"/>
      <c r="AI64" s="106"/>
      <c r="AJ64" s="33"/>
      <c r="AK64" s="43"/>
      <c r="AL64" s="44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</row>
    <row r="65" spans="1:255" ht="20.100000000000001" customHeight="1">
      <c r="A65" s="10" t="s">
        <v>53</v>
      </c>
      <c r="B65" s="36" t="s">
        <v>54</v>
      </c>
      <c r="C65" s="10"/>
      <c r="D65" s="10"/>
      <c r="E65" s="10"/>
      <c r="F65" s="10"/>
      <c r="G65" s="10" t="s">
        <v>35</v>
      </c>
      <c r="H65" s="10"/>
      <c r="I65" s="10"/>
      <c r="J65" s="10"/>
      <c r="K65" s="83">
        <f t="shared" si="33"/>
        <v>108</v>
      </c>
      <c r="L65" s="2"/>
      <c r="M65" s="2">
        <f>V65+X65+Z65+AB65+AD65</f>
        <v>108</v>
      </c>
      <c r="N65" s="2"/>
      <c r="O65" s="2"/>
      <c r="P65" s="2"/>
      <c r="Q65" s="2">
        <f>Z65+AB65+AD65+AF65+AH65</f>
        <v>108</v>
      </c>
      <c r="R65" s="2"/>
      <c r="S65" s="2"/>
      <c r="T65" s="2"/>
      <c r="U65" s="2"/>
      <c r="V65" s="2"/>
      <c r="W65" s="2"/>
      <c r="X65" s="2"/>
      <c r="Y65" s="2"/>
      <c r="Z65" s="2">
        <v>72</v>
      </c>
      <c r="AA65" s="2"/>
      <c r="AB65" s="2">
        <v>36</v>
      </c>
      <c r="AC65" s="2"/>
      <c r="AD65" s="2"/>
      <c r="AE65" s="2"/>
      <c r="AF65" s="2"/>
      <c r="AG65" s="2"/>
      <c r="AH65" s="2"/>
      <c r="AI65" s="105"/>
      <c r="AJ65" s="33"/>
    </row>
    <row r="66" spans="1:255" ht="20.100000000000001" customHeight="1">
      <c r="A66" s="10" t="s">
        <v>55</v>
      </c>
      <c r="B66" s="36" t="s">
        <v>56</v>
      </c>
      <c r="C66" s="10"/>
      <c r="D66" s="10"/>
      <c r="E66" s="10"/>
      <c r="F66" s="10"/>
      <c r="G66" s="10"/>
      <c r="H66" s="10" t="s">
        <v>35</v>
      </c>
      <c r="I66" s="10"/>
      <c r="J66" s="10"/>
      <c r="K66" s="83">
        <f t="shared" si="33"/>
        <v>144</v>
      </c>
      <c r="L66" s="2"/>
      <c r="M66" s="2">
        <f>V66+X66+Z66+AB66+AD66</f>
        <v>144</v>
      </c>
      <c r="N66" s="2"/>
      <c r="O66" s="2"/>
      <c r="P66" s="2"/>
      <c r="Q66" s="2">
        <f>Z66+AB66+AD66+AF66+AH66</f>
        <v>144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v>144</v>
      </c>
      <c r="AE66" s="2"/>
      <c r="AF66" s="2"/>
      <c r="AG66" s="2"/>
      <c r="AH66" s="2"/>
      <c r="AI66" s="105"/>
      <c r="AJ66" s="33"/>
    </row>
    <row r="67" spans="1:255" ht="23.25" customHeight="1">
      <c r="A67" s="12" t="s">
        <v>153</v>
      </c>
      <c r="B67" s="91" t="s">
        <v>202</v>
      </c>
      <c r="C67" s="82"/>
      <c r="D67" s="10"/>
      <c r="E67" s="12"/>
      <c r="F67" s="10"/>
      <c r="G67" s="10"/>
      <c r="I67" s="81" t="s">
        <v>160</v>
      </c>
      <c r="J67" s="10"/>
      <c r="K67" s="1">
        <f>SUM(K68:K73)</f>
        <v>770</v>
      </c>
      <c r="L67" s="1">
        <f t="shared" ref="L67:R67" si="42">SUM(L68:L73)</f>
        <v>32</v>
      </c>
      <c r="M67" s="1">
        <f t="shared" si="42"/>
        <v>738</v>
      </c>
      <c r="N67" s="1">
        <f t="shared" si="42"/>
        <v>206</v>
      </c>
      <c r="O67" s="1">
        <f t="shared" si="42"/>
        <v>214</v>
      </c>
      <c r="P67" s="1">
        <f t="shared" si="42"/>
        <v>30</v>
      </c>
      <c r="Q67" s="1">
        <f t="shared" si="42"/>
        <v>288</v>
      </c>
      <c r="R67" s="1">
        <f t="shared" si="42"/>
        <v>26</v>
      </c>
      <c r="S67" s="1">
        <v>18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05"/>
      <c r="AJ67" s="33"/>
    </row>
    <row r="68" spans="1:255" ht="19.5" customHeight="1">
      <c r="A68" s="47" t="s">
        <v>57</v>
      </c>
      <c r="B68" s="93" t="s">
        <v>203</v>
      </c>
      <c r="C68" s="97"/>
      <c r="D68" s="12"/>
      <c r="E68" s="12"/>
      <c r="F68" s="12"/>
      <c r="G68" s="12"/>
      <c r="H68" s="12"/>
      <c r="I68" s="47" t="s">
        <v>33</v>
      </c>
      <c r="J68" s="12"/>
      <c r="K68" s="83">
        <f t="shared" si="33"/>
        <v>216</v>
      </c>
      <c r="L68" s="2">
        <f t="shared" ref="L68" si="43">Y68+AA68+AC68+AE68+AG68+AI68</f>
        <v>12</v>
      </c>
      <c r="M68" s="2">
        <f t="shared" ref="M68" si="44">X68+Z68+AB68+AD68+AF68+AH68</f>
        <v>204</v>
      </c>
      <c r="N68" s="2">
        <f t="shared" ref="N68:N69" si="45">M68-O68-P68</f>
        <v>104</v>
      </c>
      <c r="O68" s="2">
        <v>100</v>
      </c>
      <c r="P68" s="2"/>
      <c r="Q68" s="2"/>
      <c r="R68" s="2">
        <v>4</v>
      </c>
      <c r="S68" s="2"/>
      <c r="T68" s="2"/>
      <c r="U68" s="2"/>
      <c r="V68" s="2"/>
      <c r="W68" s="2"/>
      <c r="X68" s="2"/>
      <c r="Y68" s="2"/>
      <c r="Z68" s="2"/>
      <c r="AA68" s="2"/>
      <c r="AB68" s="2">
        <v>68</v>
      </c>
      <c r="AC68" s="2">
        <v>4</v>
      </c>
      <c r="AD68" s="2">
        <v>96</v>
      </c>
      <c r="AE68" s="2">
        <v>8</v>
      </c>
      <c r="AF68" s="2">
        <v>40</v>
      </c>
      <c r="AG68" s="2"/>
      <c r="AH68" s="2"/>
      <c r="AI68" s="39"/>
      <c r="AJ68" s="33"/>
    </row>
    <row r="69" spans="1:255" ht="20.25" customHeight="1">
      <c r="A69" s="10" t="s">
        <v>155</v>
      </c>
      <c r="B69" s="93" t="s">
        <v>204</v>
      </c>
      <c r="C69" s="94"/>
      <c r="D69" s="10"/>
      <c r="E69" s="12"/>
      <c r="F69" s="10"/>
      <c r="G69" s="10"/>
      <c r="H69" s="10" t="s">
        <v>35</v>
      </c>
      <c r="I69" s="10"/>
      <c r="J69" s="10"/>
      <c r="K69" s="83">
        <f t="shared" si="33"/>
        <v>76</v>
      </c>
      <c r="L69" s="2">
        <f t="shared" ref="L69:L71" si="46">Y69+AA69+AC69+AE69+AG69+AI69</f>
        <v>6</v>
      </c>
      <c r="M69" s="2">
        <f t="shared" ref="M69:M71" si="47">X69+Z69+AB69+AD69+AF69+AH69</f>
        <v>70</v>
      </c>
      <c r="N69" s="2">
        <f t="shared" si="45"/>
        <v>32</v>
      </c>
      <c r="O69" s="2">
        <v>38</v>
      </c>
      <c r="P69" s="2"/>
      <c r="Q69" s="1"/>
      <c r="R69" s="2"/>
      <c r="S69" s="2"/>
      <c r="T69" s="2"/>
      <c r="U69" s="2"/>
      <c r="V69" s="2"/>
      <c r="W69" s="2"/>
      <c r="X69" s="2"/>
      <c r="Y69" s="2"/>
      <c r="Z69" s="2"/>
      <c r="AA69" s="2"/>
      <c r="AB69" s="2">
        <v>32</v>
      </c>
      <c r="AC69" s="2">
        <v>2</v>
      </c>
      <c r="AD69" s="2">
        <v>38</v>
      </c>
      <c r="AE69" s="2">
        <v>4</v>
      </c>
      <c r="AF69" s="2"/>
      <c r="AG69" s="2"/>
      <c r="AH69" s="2"/>
      <c r="AI69" s="39"/>
      <c r="AJ69" s="33"/>
    </row>
    <row r="70" spans="1:255" s="45" customFormat="1" ht="34.5" customHeight="1">
      <c r="A70" s="10" t="s">
        <v>172</v>
      </c>
      <c r="B70" s="93" t="s">
        <v>205</v>
      </c>
      <c r="C70" s="94"/>
      <c r="D70" s="10"/>
      <c r="E70" s="10"/>
      <c r="F70" s="10"/>
      <c r="G70" s="10"/>
      <c r="H70" s="75"/>
      <c r="I70" s="10" t="s">
        <v>33</v>
      </c>
      <c r="J70" s="10"/>
      <c r="K70" s="83">
        <f t="shared" si="33"/>
        <v>118</v>
      </c>
      <c r="L70" s="2">
        <f t="shared" si="46"/>
        <v>8</v>
      </c>
      <c r="M70" s="2">
        <f t="shared" si="47"/>
        <v>110</v>
      </c>
      <c r="N70" s="2">
        <f>M70-O70-P70</f>
        <v>36</v>
      </c>
      <c r="O70" s="2">
        <v>44</v>
      </c>
      <c r="P70" s="2">
        <v>30</v>
      </c>
      <c r="Q70" s="2"/>
      <c r="R70" s="2">
        <v>22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70</v>
      </c>
      <c r="AE70" s="2">
        <v>6</v>
      </c>
      <c r="AF70" s="2">
        <v>40</v>
      </c>
      <c r="AG70" s="2">
        <v>2</v>
      </c>
      <c r="AH70" s="2"/>
      <c r="AI70" s="106"/>
      <c r="AJ70" s="33"/>
      <c r="AK70" s="43"/>
      <c r="AL70" s="44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</row>
    <row r="71" spans="1:255" s="45" customFormat="1" ht="24" customHeight="1">
      <c r="A71" s="42" t="s">
        <v>214</v>
      </c>
      <c r="B71" s="48" t="s">
        <v>215</v>
      </c>
      <c r="C71" s="98"/>
      <c r="D71" s="76"/>
      <c r="E71" s="76"/>
      <c r="F71" s="76"/>
      <c r="G71" s="47" t="s">
        <v>35</v>
      </c>
      <c r="H71" s="42"/>
      <c r="I71" s="98"/>
      <c r="J71" s="98"/>
      <c r="K71" s="83">
        <f t="shared" si="33"/>
        <v>72</v>
      </c>
      <c r="L71" s="2">
        <f t="shared" si="46"/>
        <v>6</v>
      </c>
      <c r="M71" s="2">
        <f t="shared" si="47"/>
        <v>66</v>
      </c>
      <c r="N71" s="2">
        <f>M71-O71-P71</f>
        <v>34</v>
      </c>
      <c r="O71" s="2">
        <v>32</v>
      </c>
      <c r="P71" s="17"/>
      <c r="Q71" s="17"/>
      <c r="R71" s="17"/>
      <c r="S71" s="17"/>
      <c r="T71" s="49"/>
      <c r="U71" s="49"/>
      <c r="V71" s="49"/>
      <c r="W71" s="49"/>
      <c r="X71" s="49"/>
      <c r="Y71" s="49"/>
      <c r="Z71" s="49">
        <v>34</v>
      </c>
      <c r="AA71" s="49">
        <v>2</v>
      </c>
      <c r="AB71" s="49">
        <v>32</v>
      </c>
      <c r="AC71" s="49">
        <v>4</v>
      </c>
      <c r="AD71" s="49"/>
      <c r="AE71" s="49"/>
      <c r="AF71" s="49"/>
      <c r="AG71" s="49"/>
      <c r="AH71" s="49"/>
      <c r="AI71" s="107"/>
      <c r="AJ71" s="33"/>
      <c r="AK71" s="43"/>
      <c r="AL71" s="44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</row>
    <row r="72" spans="1:255" s="45" customFormat="1" ht="20.100000000000001" customHeight="1">
      <c r="A72" s="10" t="s">
        <v>206</v>
      </c>
      <c r="B72" s="93" t="s">
        <v>54</v>
      </c>
      <c r="C72" s="94"/>
      <c r="D72" s="10"/>
      <c r="E72" s="10"/>
      <c r="F72" s="10"/>
      <c r="G72" s="10"/>
      <c r="H72" s="10"/>
      <c r="I72" s="10" t="s">
        <v>35</v>
      </c>
      <c r="J72" s="10"/>
      <c r="K72" s="83">
        <f t="shared" si="33"/>
        <v>144</v>
      </c>
      <c r="L72" s="2"/>
      <c r="M72" s="2">
        <v>144</v>
      </c>
      <c r="N72" s="2"/>
      <c r="O72" s="2"/>
      <c r="P72" s="17"/>
      <c r="Q72" s="2">
        <f>AD72+AF72</f>
        <v>144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v>72</v>
      </c>
      <c r="AE72" s="2"/>
      <c r="AF72" s="2">
        <v>72</v>
      </c>
      <c r="AG72" s="2"/>
      <c r="AH72" s="2"/>
      <c r="AI72" s="106"/>
      <c r="AJ72" s="33"/>
      <c r="AK72" s="43"/>
      <c r="AL72" s="44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</row>
    <row r="73" spans="1:255" s="45" customFormat="1" ht="20.100000000000001" customHeight="1">
      <c r="A73" s="10" t="s">
        <v>58</v>
      </c>
      <c r="B73" s="93" t="s">
        <v>56</v>
      </c>
      <c r="C73" s="94"/>
      <c r="D73" s="10"/>
      <c r="E73" s="10"/>
      <c r="F73" s="10"/>
      <c r="G73" s="10"/>
      <c r="H73" s="10"/>
      <c r="I73" s="10" t="s">
        <v>35</v>
      </c>
      <c r="J73" s="10"/>
      <c r="K73" s="83">
        <f t="shared" si="33"/>
        <v>144</v>
      </c>
      <c r="L73" s="2"/>
      <c r="M73" s="2">
        <v>144</v>
      </c>
      <c r="N73" s="2"/>
      <c r="O73" s="2"/>
      <c r="P73" s="2"/>
      <c r="Q73" s="2">
        <f>AF73</f>
        <v>144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>
        <v>144</v>
      </c>
      <c r="AG73" s="2"/>
      <c r="AH73" s="2"/>
      <c r="AI73" s="106"/>
      <c r="AJ73" s="33"/>
      <c r="AK73" s="43"/>
      <c r="AL73" s="44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</row>
    <row r="74" spans="1:255" s="45" customFormat="1" ht="21.75" customHeight="1">
      <c r="A74" s="12" t="s">
        <v>87</v>
      </c>
      <c r="B74" s="91" t="s">
        <v>208</v>
      </c>
      <c r="C74" s="94"/>
      <c r="D74" s="10"/>
      <c r="E74" s="10"/>
      <c r="F74" s="10"/>
      <c r="G74" s="10"/>
      <c r="H74" s="10"/>
      <c r="I74" s="10"/>
      <c r="J74" s="81" t="s">
        <v>160</v>
      </c>
      <c r="K74" s="3">
        <f>SUM(K75:K79)</f>
        <v>586</v>
      </c>
      <c r="L74" s="3">
        <f t="shared" ref="L74:R74" si="48">SUM(L75:L79)</f>
        <v>28</v>
      </c>
      <c r="M74" s="3">
        <f t="shared" si="48"/>
        <v>558</v>
      </c>
      <c r="N74" s="3">
        <f t="shared" si="48"/>
        <v>150</v>
      </c>
      <c r="O74" s="3">
        <f t="shared" si="48"/>
        <v>172</v>
      </c>
      <c r="P74" s="3">
        <f t="shared" si="48"/>
        <v>20</v>
      </c>
      <c r="Q74" s="3">
        <f t="shared" si="48"/>
        <v>216</v>
      </c>
      <c r="R74" s="3">
        <f t="shared" si="48"/>
        <v>30</v>
      </c>
      <c r="S74" s="3">
        <v>18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06"/>
      <c r="AJ74" s="33"/>
      <c r="AK74" s="43"/>
      <c r="AL74" s="44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</row>
    <row r="75" spans="1:255" s="45" customFormat="1" ht="21.75" customHeight="1">
      <c r="A75" s="10" t="s">
        <v>88</v>
      </c>
      <c r="B75" s="93" t="s">
        <v>208</v>
      </c>
      <c r="C75" s="94"/>
      <c r="D75" s="10"/>
      <c r="E75" s="10"/>
      <c r="F75" s="10"/>
      <c r="G75" s="10"/>
      <c r="H75" s="10"/>
      <c r="I75" s="10"/>
      <c r="J75" s="10" t="s">
        <v>114</v>
      </c>
      <c r="K75" s="83">
        <f t="shared" si="33"/>
        <v>168</v>
      </c>
      <c r="L75" s="2">
        <f t="shared" ref="L75" si="49">Y75+AA75+AC75+AE75+AG75+AI75</f>
        <v>8</v>
      </c>
      <c r="M75" s="2">
        <f t="shared" ref="M75" si="50">X75+Z75+AB75+AD75+AF75+AH75</f>
        <v>160</v>
      </c>
      <c r="N75" s="2">
        <f t="shared" ref="N75" si="51">M75-O75</f>
        <v>60</v>
      </c>
      <c r="O75" s="2">
        <v>100</v>
      </c>
      <c r="P75" s="2"/>
      <c r="Q75" s="2"/>
      <c r="R75" s="2">
        <v>4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50</v>
      </c>
      <c r="AE75" s="2"/>
      <c r="AF75" s="2">
        <v>70</v>
      </c>
      <c r="AG75" s="2">
        <v>6</v>
      </c>
      <c r="AH75" s="34">
        <v>40</v>
      </c>
      <c r="AI75" s="34">
        <v>2</v>
      </c>
      <c r="AJ75" s="33"/>
      <c r="AK75" s="43"/>
      <c r="AL75" s="44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</row>
    <row r="76" spans="1:255" s="45" customFormat="1" ht="21" customHeight="1">
      <c r="A76" s="10" t="s">
        <v>173</v>
      </c>
      <c r="B76" s="93" t="s">
        <v>209</v>
      </c>
      <c r="C76" s="94"/>
      <c r="D76" s="10"/>
      <c r="E76" s="10"/>
      <c r="F76" s="10"/>
      <c r="G76" s="10"/>
      <c r="H76" s="10"/>
      <c r="I76" s="10"/>
      <c r="J76" s="10" t="s">
        <v>33</v>
      </c>
      <c r="K76" s="83">
        <f t="shared" si="33"/>
        <v>112</v>
      </c>
      <c r="L76" s="2">
        <f t="shared" ref="L76:L77" si="52">Y76+AA76+AC76+AE76+AG76+AI76</f>
        <v>10</v>
      </c>
      <c r="M76" s="2">
        <f t="shared" ref="M76:M77" si="53">X76+Z76+AB76+AD76+AF76+AH76</f>
        <v>102</v>
      </c>
      <c r="N76" s="2">
        <f>M76-O76-P76</f>
        <v>42</v>
      </c>
      <c r="O76" s="2">
        <v>40</v>
      </c>
      <c r="P76" s="2">
        <v>20</v>
      </c>
      <c r="Q76" s="2"/>
      <c r="R76" s="2">
        <v>22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>
        <v>44</v>
      </c>
      <c r="AG76" s="2">
        <v>4</v>
      </c>
      <c r="AH76" s="34">
        <v>58</v>
      </c>
      <c r="AI76" s="34">
        <v>6</v>
      </c>
      <c r="AJ76" s="33"/>
      <c r="AK76" s="43"/>
      <c r="AL76" s="44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</row>
    <row r="77" spans="1:255" s="45" customFormat="1" ht="31.5" customHeight="1">
      <c r="A77" s="40" t="s">
        <v>213</v>
      </c>
      <c r="B77" s="95" t="s">
        <v>210</v>
      </c>
      <c r="C77" s="94"/>
      <c r="D77" s="10"/>
      <c r="E77" s="10"/>
      <c r="F77" s="10"/>
      <c r="G77" s="10"/>
      <c r="H77" s="10"/>
      <c r="I77" s="10"/>
      <c r="J77" s="10" t="s">
        <v>114</v>
      </c>
      <c r="K77" s="83">
        <f t="shared" si="33"/>
        <v>90</v>
      </c>
      <c r="L77" s="2">
        <f t="shared" si="52"/>
        <v>10</v>
      </c>
      <c r="M77" s="2">
        <f t="shared" si="53"/>
        <v>80</v>
      </c>
      <c r="N77" s="2">
        <f t="shared" ref="N77" si="54">M77-O77</f>
        <v>48</v>
      </c>
      <c r="O77" s="2">
        <v>32</v>
      </c>
      <c r="P77" s="2"/>
      <c r="Q77" s="2"/>
      <c r="R77" s="2">
        <v>4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>
        <v>30</v>
      </c>
      <c r="AG77" s="2">
        <v>2</v>
      </c>
      <c r="AH77" s="34">
        <v>50</v>
      </c>
      <c r="AI77" s="34">
        <v>8</v>
      </c>
      <c r="AJ77" s="33"/>
      <c r="AK77" s="43"/>
      <c r="AL77" s="44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</row>
    <row r="78" spans="1:255" s="45" customFormat="1" ht="21.75" customHeight="1">
      <c r="A78" s="10" t="s">
        <v>207</v>
      </c>
      <c r="B78" s="93" t="s">
        <v>54</v>
      </c>
      <c r="C78" s="94"/>
      <c r="D78" s="10"/>
      <c r="E78" s="10"/>
      <c r="F78" s="10"/>
      <c r="G78" s="10"/>
      <c r="H78" s="10"/>
      <c r="I78" s="10"/>
      <c r="J78" s="10" t="s">
        <v>35</v>
      </c>
      <c r="K78" s="83">
        <f t="shared" si="33"/>
        <v>72</v>
      </c>
      <c r="L78" s="2"/>
      <c r="M78" s="2">
        <v>72</v>
      </c>
      <c r="N78" s="2"/>
      <c r="O78" s="2"/>
      <c r="P78" s="2"/>
      <c r="Q78" s="2">
        <v>72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4">
        <v>72</v>
      </c>
      <c r="AI78" s="34"/>
      <c r="AJ78" s="33"/>
      <c r="AK78" s="43"/>
      <c r="AL78" s="44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</row>
    <row r="79" spans="1:255" s="45" customFormat="1" ht="20.100000000000001" customHeight="1">
      <c r="A79" s="10" t="s">
        <v>89</v>
      </c>
      <c r="B79" s="93" t="s">
        <v>56</v>
      </c>
      <c r="C79" s="94"/>
      <c r="D79" s="10"/>
      <c r="E79" s="10"/>
      <c r="F79" s="10"/>
      <c r="G79" s="10"/>
      <c r="H79" s="10"/>
      <c r="I79" s="10"/>
      <c r="J79" s="10" t="s">
        <v>35</v>
      </c>
      <c r="K79" s="83">
        <f t="shared" si="33"/>
        <v>144</v>
      </c>
      <c r="L79" s="2"/>
      <c r="M79" s="2">
        <v>144</v>
      </c>
      <c r="N79" s="2"/>
      <c r="O79" s="2"/>
      <c r="P79" s="2"/>
      <c r="Q79" s="2">
        <v>144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108">
        <v>144</v>
      </c>
      <c r="AI79" s="108"/>
      <c r="AJ79" s="33"/>
      <c r="AK79" s="43"/>
      <c r="AL79" s="44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</row>
    <row r="80" spans="1:255" s="45" customFormat="1" ht="20.100000000000001" customHeight="1">
      <c r="A80" s="81" t="s">
        <v>162</v>
      </c>
      <c r="B80" s="50" t="s">
        <v>163</v>
      </c>
      <c r="C80" s="81"/>
      <c r="D80" s="81"/>
      <c r="E80" s="81"/>
      <c r="F80" s="81"/>
      <c r="G80" s="81"/>
      <c r="H80" s="81"/>
      <c r="I80" s="81"/>
      <c r="J80" s="81" t="s">
        <v>35</v>
      </c>
      <c r="K80" s="3">
        <v>144</v>
      </c>
      <c r="L80" s="2"/>
      <c r="M80" s="3">
        <v>144</v>
      </c>
      <c r="N80" s="2"/>
      <c r="O80" s="2"/>
      <c r="P80" s="2"/>
      <c r="Q80" s="3">
        <v>144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>
        <v>144</v>
      </c>
      <c r="AI80" s="106"/>
      <c r="AJ80" s="33"/>
      <c r="AK80" s="43"/>
      <c r="AL80" s="44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</row>
    <row r="81" spans="1:255" s="53" customFormat="1" ht="20.100000000000001" customHeight="1">
      <c r="A81" s="12"/>
      <c r="B81" s="52" t="s">
        <v>216</v>
      </c>
      <c r="C81" s="12"/>
      <c r="D81" s="12"/>
      <c r="E81" s="12"/>
      <c r="F81" s="12"/>
      <c r="G81" s="12"/>
      <c r="H81" s="12"/>
      <c r="I81" s="12"/>
      <c r="J81" s="12"/>
      <c r="K81" s="1">
        <f>R81+S81</f>
        <v>288</v>
      </c>
      <c r="L81" s="1"/>
      <c r="M81" s="1"/>
      <c r="N81" s="1"/>
      <c r="O81" s="1"/>
      <c r="P81" s="1"/>
      <c r="Q81" s="1"/>
      <c r="R81" s="1">
        <f>R58+R43+R39+R11</f>
        <v>162</v>
      </c>
      <c r="S81" s="1">
        <f>S58+S43+S39+S11</f>
        <v>126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04"/>
      <c r="AJ81" s="33"/>
      <c r="AK81" s="37"/>
      <c r="AL81" s="38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</row>
    <row r="82" spans="1:255" s="45" customFormat="1" ht="20.100000000000001" customHeight="1">
      <c r="A82" s="36"/>
      <c r="B82" s="51" t="s">
        <v>77</v>
      </c>
      <c r="C82" s="10"/>
      <c r="D82" s="10"/>
      <c r="E82" s="10"/>
      <c r="F82" s="10"/>
      <c r="G82" s="10"/>
      <c r="H82" s="10"/>
      <c r="I82" s="10"/>
      <c r="J82" s="10"/>
      <c r="K82" s="3">
        <f>L58+L43+L39+L31</f>
        <v>254</v>
      </c>
      <c r="L82" s="3"/>
      <c r="M82" s="2"/>
      <c r="N82" s="2"/>
      <c r="O82" s="2"/>
      <c r="P82" s="2"/>
      <c r="Q82" s="1"/>
      <c r="R82" s="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06"/>
      <c r="AJ82" s="33"/>
      <c r="AK82" s="43"/>
      <c r="AL82" s="44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</row>
    <row r="83" spans="1:255" s="45" customFormat="1" ht="20.100000000000001" customHeight="1">
      <c r="A83" s="81" t="s">
        <v>59</v>
      </c>
      <c r="B83" s="51" t="s">
        <v>92</v>
      </c>
      <c r="C83" s="81"/>
      <c r="D83" s="81"/>
      <c r="E83" s="81"/>
      <c r="F83" s="81"/>
      <c r="G83" s="81"/>
      <c r="H83" s="81"/>
      <c r="I83" s="81"/>
      <c r="J83" s="81"/>
      <c r="K83" s="3">
        <v>216</v>
      </c>
      <c r="L83" s="2"/>
      <c r="M83" s="3"/>
      <c r="N83" s="2"/>
      <c r="O83" s="2"/>
      <c r="P83" s="2"/>
      <c r="Q83" s="3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>
        <v>216</v>
      </c>
      <c r="AI83" s="106"/>
      <c r="AJ83" s="33"/>
      <c r="AK83" s="43"/>
      <c r="AL83" s="44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</row>
    <row r="84" spans="1:255" s="8" customFormat="1" ht="24.95" customHeight="1">
      <c r="A84" s="54"/>
      <c r="B84" s="55" t="s">
        <v>91</v>
      </c>
      <c r="C84" s="10"/>
      <c r="D84" s="10"/>
      <c r="E84" s="10"/>
      <c r="F84" s="10"/>
      <c r="G84" s="10"/>
      <c r="H84" s="10"/>
      <c r="I84" s="10"/>
      <c r="J84" s="10"/>
      <c r="K84" s="1">
        <f>L84+M84+K81+K83</f>
        <v>5940</v>
      </c>
      <c r="L84" s="3">
        <f t="shared" ref="L84:N84" si="55">L58+L43+L39+L31+L11</f>
        <v>254</v>
      </c>
      <c r="M84" s="3">
        <f t="shared" si="55"/>
        <v>5182</v>
      </c>
      <c r="N84" s="3">
        <f t="shared" si="55"/>
        <v>2231</v>
      </c>
      <c r="O84" s="3">
        <f>O58+O43+O39+O31+O11</f>
        <v>1971</v>
      </c>
      <c r="P84" s="3">
        <f t="shared" ref="P84:S84" si="56">P58+P43+P39+P31+P11</f>
        <v>80</v>
      </c>
      <c r="Q84" s="3">
        <f>Q80+Q74+Q67+Q60</f>
        <v>900</v>
      </c>
      <c r="R84" s="3">
        <f t="shared" si="56"/>
        <v>162</v>
      </c>
      <c r="S84" s="3">
        <f t="shared" si="56"/>
        <v>126</v>
      </c>
      <c r="T84" s="3">
        <f t="shared" ref="T84:AG84" si="57">SUM(T11:T80)</f>
        <v>612</v>
      </c>
      <c r="U84" s="3"/>
      <c r="V84" s="3">
        <f t="shared" si="57"/>
        <v>792</v>
      </c>
      <c r="W84" s="3"/>
      <c r="X84" s="3">
        <f t="shared" si="57"/>
        <v>522</v>
      </c>
      <c r="Y84" s="3">
        <f t="shared" si="57"/>
        <v>54</v>
      </c>
      <c r="Z84" s="3">
        <f t="shared" si="57"/>
        <v>758</v>
      </c>
      <c r="AA84" s="3">
        <f t="shared" si="57"/>
        <v>70</v>
      </c>
      <c r="AB84" s="3">
        <f t="shared" si="57"/>
        <v>574</v>
      </c>
      <c r="AC84" s="3">
        <f t="shared" si="57"/>
        <v>38</v>
      </c>
      <c r="AD84" s="3">
        <f t="shared" si="57"/>
        <v>784</v>
      </c>
      <c r="AE84" s="3">
        <f t="shared" si="57"/>
        <v>44</v>
      </c>
      <c r="AF84" s="3">
        <f t="shared" si="57"/>
        <v>550</v>
      </c>
      <c r="AG84" s="3">
        <f t="shared" si="57"/>
        <v>26</v>
      </c>
      <c r="AH84" s="3">
        <f>SUM(AH11:AH80)</f>
        <v>590</v>
      </c>
      <c r="AI84" s="3">
        <f>SUM(AI11:AI80)</f>
        <v>22</v>
      </c>
      <c r="AJ84" s="56"/>
      <c r="AL84" s="57"/>
    </row>
    <row r="85" spans="1:255" s="8" customFormat="1" ht="20.100000000000001" customHeight="1">
      <c r="A85" s="54"/>
      <c r="B85" s="55"/>
      <c r="C85" s="81"/>
      <c r="D85" s="81"/>
      <c r="E85" s="81"/>
      <c r="F85" s="81"/>
      <c r="G85" s="81"/>
      <c r="H85" s="81"/>
      <c r="I85" s="81"/>
      <c r="J85" s="81"/>
      <c r="K85" s="3"/>
      <c r="L85" s="3"/>
      <c r="M85" s="3"/>
      <c r="N85" s="3"/>
      <c r="P85" s="3"/>
      <c r="Q85" s="3"/>
      <c r="R85" s="1"/>
      <c r="S85" s="3"/>
      <c r="T85" s="133">
        <f>T84+U84</f>
        <v>612</v>
      </c>
      <c r="U85" s="133"/>
      <c r="V85" s="133">
        <f>V84+W84</f>
        <v>792</v>
      </c>
      <c r="W85" s="133"/>
      <c r="X85" s="133">
        <f>X84+Y84</f>
        <v>576</v>
      </c>
      <c r="Y85" s="133"/>
      <c r="Z85" s="133">
        <f t="shared" ref="Z85" si="58">Z84+AA84</f>
        <v>828</v>
      </c>
      <c r="AA85" s="133"/>
      <c r="AB85" s="133">
        <f t="shared" ref="AB85" si="59">AB84+AC84</f>
        <v>612</v>
      </c>
      <c r="AC85" s="133"/>
      <c r="AD85" s="133">
        <f t="shared" ref="AD85" si="60">AD84+AE84</f>
        <v>828</v>
      </c>
      <c r="AE85" s="133"/>
      <c r="AF85" s="133">
        <f t="shared" ref="AF85" si="61">AF84+AG84</f>
        <v>576</v>
      </c>
      <c r="AG85" s="133"/>
      <c r="AH85" s="133">
        <f t="shared" ref="AH85" si="62">AH84+AI84</f>
        <v>612</v>
      </c>
      <c r="AI85" s="133"/>
      <c r="AJ85" s="8">
        <f>SUM(T85:AI85)</f>
        <v>5436</v>
      </c>
      <c r="AK85" s="100">
        <f>AJ85+K83+K81</f>
        <v>5940</v>
      </c>
      <c r="AL85" s="57"/>
    </row>
    <row r="86" spans="1:255" s="8" customFormat="1" ht="20.100000000000001" hidden="1" customHeight="1">
      <c r="A86" s="54"/>
      <c r="B86" s="144"/>
      <c r="C86" s="145"/>
      <c r="D86" s="145"/>
      <c r="E86" s="145"/>
      <c r="F86" s="145"/>
      <c r="G86" s="145"/>
      <c r="H86" s="145"/>
      <c r="I86" s="145"/>
      <c r="J86" s="146"/>
      <c r="K86" s="3"/>
      <c r="L86" s="3"/>
      <c r="M86" s="3"/>
      <c r="N86" s="3"/>
      <c r="O86" s="1"/>
      <c r="P86" s="3"/>
      <c r="Q86" s="3"/>
      <c r="R86" s="1"/>
      <c r="S86" s="3"/>
      <c r="T86" s="83">
        <f>17*36</f>
        <v>612</v>
      </c>
      <c r="U86" s="83"/>
      <c r="V86" s="83">
        <f>24*36</f>
        <v>864</v>
      </c>
      <c r="W86" s="83"/>
      <c r="X86" s="83">
        <f>16*36</f>
        <v>576</v>
      </c>
      <c r="Y86" s="83"/>
      <c r="Z86" s="83">
        <f>22*36</f>
        <v>792</v>
      </c>
      <c r="AA86" s="83"/>
      <c r="AB86" s="83"/>
      <c r="AC86" s="83"/>
      <c r="AD86" s="83"/>
      <c r="AE86" s="83"/>
      <c r="AF86" s="83">
        <f>16*36</f>
        <v>576</v>
      </c>
      <c r="AG86" s="83"/>
      <c r="AH86" s="83">
        <f>21*36</f>
        <v>756</v>
      </c>
      <c r="AI86" s="109"/>
      <c r="AL86" s="57"/>
    </row>
    <row r="87" spans="1:255" ht="32.25" customHeight="1">
      <c r="A87" s="58" t="s">
        <v>93</v>
      </c>
      <c r="B87" s="59" t="s">
        <v>94</v>
      </c>
      <c r="C87" s="99"/>
      <c r="D87" s="99"/>
      <c r="E87" s="99"/>
      <c r="F87" s="99"/>
      <c r="G87" s="99"/>
      <c r="H87" s="99"/>
      <c r="I87" s="99"/>
      <c r="J87" s="99"/>
      <c r="K87" s="85"/>
      <c r="L87" s="147" t="s">
        <v>60</v>
      </c>
      <c r="M87" s="147"/>
      <c r="N87" s="147"/>
      <c r="O87" s="147"/>
      <c r="P87" s="147"/>
      <c r="Q87" s="147"/>
      <c r="R87" s="147"/>
      <c r="S87" s="147"/>
      <c r="T87" s="60" t="s">
        <v>61</v>
      </c>
      <c r="U87" s="60"/>
      <c r="V87" s="60" t="s">
        <v>15</v>
      </c>
      <c r="W87" s="60"/>
      <c r="X87" s="110" t="s">
        <v>16</v>
      </c>
      <c r="Y87" s="60"/>
      <c r="Z87" s="60" t="s">
        <v>17</v>
      </c>
      <c r="AA87" s="60"/>
      <c r="AB87" s="60" t="s">
        <v>18</v>
      </c>
      <c r="AC87" s="60"/>
      <c r="AD87" s="60" t="s">
        <v>19</v>
      </c>
      <c r="AE87" s="60"/>
      <c r="AF87" s="60" t="s">
        <v>119</v>
      </c>
      <c r="AG87" s="60"/>
      <c r="AH87" s="60" t="s">
        <v>120</v>
      </c>
      <c r="AI87" s="109"/>
      <c r="AK87" s="61"/>
      <c r="AL87" s="31"/>
    </row>
    <row r="88" spans="1:255" ht="20.100000000000001" customHeight="1">
      <c r="A88" s="147" t="s">
        <v>62</v>
      </c>
      <c r="B88" s="147"/>
      <c r="C88" s="148"/>
      <c r="D88" s="148"/>
      <c r="E88" s="148"/>
      <c r="F88" s="148"/>
      <c r="G88" s="148"/>
      <c r="H88" s="148"/>
      <c r="I88" s="148"/>
      <c r="J88" s="148"/>
      <c r="K88" s="84"/>
      <c r="L88" s="149" t="s">
        <v>63</v>
      </c>
      <c r="M88" s="149"/>
      <c r="N88" s="149"/>
      <c r="O88" s="149"/>
      <c r="P88" s="149"/>
      <c r="Q88" s="149"/>
      <c r="R88" s="149"/>
      <c r="S88" s="149"/>
      <c r="T88" s="18">
        <f>T85-T89-T90</f>
        <v>612</v>
      </c>
      <c r="U88" s="18"/>
      <c r="V88" s="18">
        <f t="shared" ref="V88:AH88" si="63">V85-V89-V90</f>
        <v>792</v>
      </c>
      <c r="W88" s="18"/>
      <c r="X88" s="18">
        <f t="shared" si="63"/>
        <v>576</v>
      </c>
      <c r="Y88" s="18"/>
      <c r="Z88" s="18">
        <f t="shared" si="63"/>
        <v>756</v>
      </c>
      <c r="AA88" s="18"/>
      <c r="AB88" s="18">
        <f t="shared" si="63"/>
        <v>576</v>
      </c>
      <c r="AC88" s="18"/>
      <c r="AD88" s="18">
        <f t="shared" si="63"/>
        <v>612</v>
      </c>
      <c r="AE88" s="18"/>
      <c r="AF88" s="18">
        <f t="shared" si="63"/>
        <v>360</v>
      </c>
      <c r="AG88" s="18"/>
      <c r="AH88" s="18">
        <f t="shared" si="63"/>
        <v>252</v>
      </c>
      <c r="AI88" s="111"/>
      <c r="AK88" s="62"/>
    </row>
    <row r="89" spans="1:255" ht="20.100000000000001" customHeight="1">
      <c r="A89" s="149" t="s">
        <v>64</v>
      </c>
      <c r="B89" s="149"/>
      <c r="C89" s="148"/>
      <c r="D89" s="148"/>
      <c r="E89" s="148"/>
      <c r="F89" s="148"/>
      <c r="G89" s="148"/>
      <c r="H89" s="148"/>
      <c r="I89" s="148"/>
      <c r="J89" s="148"/>
      <c r="K89" s="84"/>
      <c r="L89" s="149" t="s">
        <v>65</v>
      </c>
      <c r="M89" s="149"/>
      <c r="N89" s="149"/>
      <c r="O89" s="149"/>
      <c r="P89" s="149"/>
      <c r="Q89" s="149"/>
      <c r="R89" s="149"/>
      <c r="S89" s="149"/>
      <c r="T89" s="54">
        <f>T65+T70</f>
        <v>0</v>
      </c>
      <c r="U89" s="54"/>
      <c r="V89" s="54">
        <f>V65+V70</f>
        <v>0</v>
      </c>
      <c r="W89" s="54"/>
      <c r="X89" s="54"/>
      <c r="Y89" s="54"/>
      <c r="Z89" s="54">
        <v>72</v>
      </c>
      <c r="AA89" s="54"/>
      <c r="AB89" s="54">
        <v>36</v>
      </c>
      <c r="AC89" s="54"/>
      <c r="AD89" s="54">
        <v>72</v>
      </c>
      <c r="AE89" s="54"/>
      <c r="AF89" s="54">
        <v>72</v>
      </c>
      <c r="AG89" s="54"/>
      <c r="AH89" s="54">
        <v>72</v>
      </c>
      <c r="AI89" s="111"/>
      <c r="AJ89" s="8"/>
      <c r="AK89" s="57"/>
      <c r="AM89" s="63"/>
      <c r="AN89" s="64"/>
    </row>
    <row r="90" spans="1:255" ht="20.100000000000001" customHeight="1">
      <c r="A90" s="149"/>
      <c r="B90" s="149"/>
      <c r="C90" s="148"/>
      <c r="D90" s="148"/>
      <c r="E90" s="148"/>
      <c r="F90" s="148"/>
      <c r="G90" s="148"/>
      <c r="H90" s="148"/>
      <c r="I90" s="148"/>
      <c r="J90" s="148"/>
      <c r="K90" s="84"/>
      <c r="L90" s="149" t="s">
        <v>212</v>
      </c>
      <c r="M90" s="149"/>
      <c r="N90" s="149"/>
      <c r="O90" s="149"/>
      <c r="P90" s="149"/>
      <c r="Q90" s="149"/>
      <c r="R90" s="149"/>
      <c r="S90" s="149"/>
      <c r="T90" s="54">
        <f>T66+T73</f>
        <v>0</v>
      </c>
      <c r="U90" s="54"/>
      <c r="V90" s="54">
        <f>V66+V73</f>
        <v>0</v>
      </c>
      <c r="W90" s="54"/>
      <c r="X90" s="54">
        <v>0</v>
      </c>
      <c r="Y90" s="54"/>
      <c r="Z90" s="54">
        <v>0</v>
      </c>
      <c r="AA90" s="54"/>
      <c r="AB90" s="54">
        <v>0</v>
      </c>
      <c r="AC90" s="54"/>
      <c r="AD90" s="54">
        <v>144</v>
      </c>
      <c r="AE90" s="54"/>
      <c r="AF90" s="54">
        <v>144</v>
      </c>
      <c r="AG90" s="54"/>
      <c r="AH90" s="54">
        <v>288</v>
      </c>
      <c r="AI90" s="111"/>
    </row>
    <row r="91" spans="1:255" s="65" customFormat="1" ht="20.100000000000001" customHeight="1">
      <c r="A91" s="149"/>
      <c r="B91" s="149"/>
      <c r="C91" s="148"/>
      <c r="D91" s="148"/>
      <c r="E91" s="148"/>
      <c r="F91" s="148"/>
      <c r="G91" s="148"/>
      <c r="H91" s="148"/>
      <c r="I91" s="148"/>
      <c r="J91" s="148"/>
      <c r="K91" s="84"/>
      <c r="L91" s="149" t="s">
        <v>66</v>
      </c>
      <c r="M91" s="149"/>
      <c r="N91" s="149"/>
      <c r="O91" s="149"/>
      <c r="P91" s="149"/>
      <c r="Q91" s="149"/>
      <c r="R91" s="149"/>
      <c r="S91" s="149"/>
      <c r="T91" s="54">
        <v>0</v>
      </c>
      <c r="U91" s="54"/>
      <c r="V91" s="54">
        <v>3</v>
      </c>
      <c r="W91" s="54"/>
      <c r="X91" s="18">
        <v>1</v>
      </c>
      <c r="Y91" s="112"/>
      <c r="Z91" s="18">
        <v>4</v>
      </c>
      <c r="AA91" s="18"/>
      <c r="AB91" s="18">
        <v>2</v>
      </c>
      <c r="AC91" s="18"/>
      <c r="AD91" s="18">
        <v>5</v>
      </c>
      <c r="AE91" s="18"/>
      <c r="AF91" s="18">
        <v>3</v>
      </c>
      <c r="AG91" s="18"/>
      <c r="AH91" s="18">
        <v>3</v>
      </c>
      <c r="AI91" s="113"/>
      <c r="AL91" s="66"/>
    </row>
    <row r="92" spans="1:255" s="65" customFormat="1" ht="20.100000000000001" customHeight="1">
      <c r="A92" s="149"/>
      <c r="B92" s="149"/>
      <c r="C92" s="148"/>
      <c r="D92" s="148"/>
      <c r="E92" s="148"/>
      <c r="F92" s="148"/>
      <c r="G92" s="148"/>
      <c r="H92" s="148"/>
      <c r="I92" s="148"/>
      <c r="J92" s="148"/>
      <c r="K92" s="84"/>
      <c r="L92" s="149" t="s">
        <v>67</v>
      </c>
      <c r="M92" s="149"/>
      <c r="N92" s="149"/>
      <c r="O92" s="149"/>
      <c r="P92" s="149"/>
      <c r="Q92" s="149"/>
      <c r="R92" s="149"/>
      <c r="S92" s="149"/>
      <c r="T92" s="34">
        <v>2</v>
      </c>
      <c r="U92" s="34"/>
      <c r="V92" s="83">
        <v>7</v>
      </c>
      <c r="W92" s="83"/>
      <c r="X92" s="67">
        <v>4</v>
      </c>
      <c r="Y92" s="67"/>
      <c r="Z92" s="67">
        <v>4</v>
      </c>
      <c r="AA92" s="67"/>
      <c r="AB92" s="67">
        <v>3</v>
      </c>
      <c r="AC92" s="67"/>
      <c r="AD92" s="67">
        <v>2</v>
      </c>
      <c r="AE92" s="67"/>
      <c r="AF92" s="67">
        <v>4</v>
      </c>
      <c r="AG92" s="67"/>
      <c r="AH92" s="67">
        <v>4</v>
      </c>
      <c r="AI92" s="111"/>
      <c r="AL92" s="66"/>
    </row>
    <row r="93" spans="1:255" ht="20.100000000000001" customHeight="1">
      <c r="A93" s="149"/>
      <c r="B93" s="149"/>
      <c r="C93" s="148"/>
      <c r="D93" s="148"/>
      <c r="E93" s="148"/>
      <c r="F93" s="148"/>
      <c r="G93" s="148"/>
      <c r="H93" s="148"/>
      <c r="I93" s="148"/>
      <c r="J93" s="148"/>
      <c r="K93" s="84"/>
      <c r="L93" s="149" t="s">
        <v>68</v>
      </c>
      <c r="M93" s="149"/>
      <c r="N93" s="149"/>
      <c r="O93" s="149"/>
      <c r="P93" s="149"/>
      <c r="Q93" s="149"/>
      <c r="R93" s="149"/>
      <c r="S93" s="149"/>
      <c r="T93" s="39"/>
      <c r="U93" s="39"/>
      <c r="V93" s="39">
        <v>1</v>
      </c>
      <c r="W93" s="39"/>
      <c r="X93" s="39">
        <v>1</v>
      </c>
      <c r="Y93" s="39"/>
      <c r="Z93" s="39">
        <v>1</v>
      </c>
      <c r="AA93" s="39"/>
      <c r="AB93" s="39">
        <v>0</v>
      </c>
      <c r="AC93" s="39"/>
      <c r="AD93" s="39">
        <v>1</v>
      </c>
      <c r="AE93" s="39"/>
      <c r="AF93" s="39">
        <v>1</v>
      </c>
      <c r="AG93" s="39"/>
      <c r="AH93" s="39">
        <v>1</v>
      </c>
      <c r="AI93" s="111"/>
    </row>
    <row r="94" spans="1:255">
      <c r="L94" s="129"/>
      <c r="M94" s="129"/>
      <c r="N94" s="129"/>
      <c r="O94" s="129"/>
      <c r="P94" s="129"/>
      <c r="Q94" s="129"/>
      <c r="R94" s="129"/>
      <c r="S94" s="129"/>
      <c r="T94" s="69"/>
      <c r="U94" s="69"/>
      <c r="V94" s="69"/>
      <c r="W94" s="69"/>
      <c r="X94" s="15">
        <f>X9*36</f>
        <v>576</v>
      </c>
      <c r="Y94" s="15"/>
      <c r="Z94" s="15">
        <f>Z9*36</f>
        <v>828</v>
      </c>
      <c r="AA94" s="15"/>
      <c r="AB94" s="15">
        <f>AB9*36</f>
        <v>612</v>
      </c>
      <c r="AC94" s="15"/>
      <c r="AD94" s="15">
        <f>AD9*36</f>
        <v>828</v>
      </c>
      <c r="AE94" s="15"/>
      <c r="AF94" s="15">
        <f>AF9*36</f>
        <v>576</v>
      </c>
      <c r="AG94" s="15"/>
      <c r="AH94" s="15">
        <f>AH9*36</f>
        <v>612</v>
      </c>
      <c r="AI94" s="15"/>
      <c r="AJ94" s="8"/>
    </row>
    <row r="95" spans="1:255">
      <c r="L95" s="86"/>
      <c r="M95" s="86"/>
      <c r="N95" s="86"/>
      <c r="O95" s="79"/>
      <c r="P95" s="86"/>
      <c r="Q95" s="86"/>
      <c r="R95" s="86"/>
      <c r="S95" s="86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114"/>
    </row>
    <row r="96" spans="1:255">
      <c r="T96" s="72"/>
      <c r="U96" s="72"/>
      <c r="V96" s="72"/>
      <c r="W96" s="72"/>
      <c r="X96" s="73">
        <f>X94-X85</f>
        <v>0</v>
      </c>
      <c r="Y96" s="73"/>
      <c r="Z96" s="73">
        <f t="shared" ref="Z96:AH96" si="64">Z94-Z85</f>
        <v>0</v>
      </c>
      <c r="AA96" s="73"/>
      <c r="AB96" s="73">
        <f t="shared" si="64"/>
        <v>0</v>
      </c>
      <c r="AC96" s="73"/>
      <c r="AD96" s="73">
        <f t="shared" si="64"/>
        <v>0</v>
      </c>
      <c r="AE96" s="73"/>
      <c r="AF96" s="73">
        <f t="shared" si="64"/>
        <v>0</v>
      </c>
      <c r="AG96" s="73"/>
      <c r="AH96" s="73">
        <f t="shared" si="64"/>
        <v>0</v>
      </c>
      <c r="AI96" s="115"/>
    </row>
    <row r="97" spans="20:36"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J97" s="8"/>
    </row>
    <row r="99" spans="20:36" ht="15.75" customHeight="1"/>
    <row r="100" spans="20:36" ht="15.75" customHeight="1"/>
  </sheetData>
  <mergeCells count="70">
    <mergeCell ref="A2:AI2"/>
    <mergeCell ref="A4:A9"/>
    <mergeCell ref="B4:B9"/>
    <mergeCell ref="C4:J4"/>
    <mergeCell ref="K4:K9"/>
    <mergeCell ref="L4:S4"/>
    <mergeCell ref="C6:C9"/>
    <mergeCell ref="D6:D9"/>
    <mergeCell ref="E6:E9"/>
    <mergeCell ref="Y8:Y9"/>
    <mergeCell ref="AA8:AA9"/>
    <mergeCell ref="AG8:AG9"/>
    <mergeCell ref="AI8:AI9"/>
    <mergeCell ref="J6:J9"/>
    <mergeCell ref="M5:S5"/>
    <mergeCell ref="X6:AA7"/>
    <mergeCell ref="C5:J5"/>
    <mergeCell ref="O8:O9"/>
    <mergeCell ref="X85:Y85"/>
    <mergeCell ref="F6:F9"/>
    <mergeCell ref="G6:G9"/>
    <mergeCell ref="L5:L9"/>
    <mergeCell ref="C11:J11"/>
    <mergeCell ref="C59:J59"/>
    <mergeCell ref="U8:U9"/>
    <mergeCell ref="Z85:AA85"/>
    <mergeCell ref="C12:J12"/>
    <mergeCell ref="C25:J25"/>
    <mergeCell ref="C29:J29"/>
    <mergeCell ref="C31:J31"/>
    <mergeCell ref="V85:W85"/>
    <mergeCell ref="C39:J39"/>
    <mergeCell ref="C43:J43"/>
    <mergeCell ref="C58:J58"/>
    <mergeCell ref="B86:J86"/>
    <mergeCell ref="L87:S87"/>
    <mergeCell ref="A88:B88"/>
    <mergeCell ref="C88:J93"/>
    <mergeCell ref="L88:S88"/>
    <mergeCell ref="A89:B93"/>
    <mergeCell ref="L89:S89"/>
    <mergeCell ref="L90:S90"/>
    <mergeCell ref="L91:S91"/>
    <mergeCell ref="L92:S92"/>
    <mergeCell ref="L93:S93"/>
    <mergeCell ref="L94:S94"/>
    <mergeCell ref="A3:AI3"/>
    <mergeCell ref="AH85:AI85"/>
    <mergeCell ref="AB85:AC85"/>
    <mergeCell ref="AD85:AE85"/>
    <mergeCell ref="AF85:AG85"/>
    <mergeCell ref="AF6:AI7"/>
    <mergeCell ref="H6:H9"/>
    <mergeCell ref="I6:I9"/>
    <mergeCell ref="AC8:AC9"/>
    <mergeCell ref="AE8:AE9"/>
    <mergeCell ref="AB6:AE7"/>
    <mergeCell ref="C10:J10"/>
    <mergeCell ref="T85:U85"/>
    <mergeCell ref="W8:W9"/>
    <mergeCell ref="T6:W7"/>
    <mergeCell ref="T4:AI4"/>
    <mergeCell ref="N7:P7"/>
    <mergeCell ref="Q6:Q9"/>
    <mergeCell ref="R6:R9"/>
    <mergeCell ref="S6:S9"/>
    <mergeCell ref="M6:P6"/>
    <mergeCell ref="P8:P9"/>
    <mergeCell ref="N8:N9"/>
    <mergeCell ref="M7:M9"/>
  </mergeCells>
  <printOptions horizontalCentered="1" verticalCentered="1"/>
  <pageMargins left="0" right="0" top="0" bottom="0" header="0.31496062992125984" footer="0.31496062992125984"/>
  <pageSetup paperSize="9" scale="60" orientation="landscape" r:id="rId1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2018-06-27T09:08:17Z</dcterms:modified>
</cp:coreProperties>
</file>